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dzmermunjilul/Downloads/"/>
    </mc:Choice>
  </mc:AlternateContent>
  <xr:revisionPtr revIDLastSave="0" documentId="8_{6CF265E3-2510-6249-B171-64BCBC75580A}" xr6:coauthVersionLast="47" xr6:coauthVersionMax="47" xr10:uidLastSave="{00000000-0000-0000-0000-000000000000}"/>
  <bookViews>
    <workbookView xWindow="0" yWindow="460" windowWidth="25600" windowHeight="15540" activeTab="2" xr2:uid="{EE532FAE-B75F-4CC1-8A65-FDA41DCF8EC2}"/>
  </bookViews>
  <sheets>
    <sheet name="File Directory" sheetId="3" r:id="rId1"/>
    <sheet name="General Instructions_Manual" sheetId="34" r:id="rId2"/>
    <sheet name="Summary Matrix MLESF (SEFP)" sheetId="1" r:id="rId3"/>
    <sheet name="Kinder_Sec1" sheetId="4" r:id="rId4"/>
    <sheet name="Kinder_Sec2" sheetId="5" r:id="rId5"/>
    <sheet name="Kinder_Sec3" sheetId="6" r:id="rId6"/>
    <sheet name="Kinder_Sec4" sheetId="7" r:id="rId7"/>
    <sheet name="Grade 1_Sec1" sheetId="8" r:id="rId8"/>
    <sheet name="Grade 1_Sec2" sheetId="9" r:id="rId9"/>
    <sheet name="Grade 1_Sec3" sheetId="10" r:id="rId10"/>
    <sheet name="Grade 1_Sec4" sheetId="11" r:id="rId11"/>
    <sheet name="Grade 2_Sec1" sheetId="12" r:id="rId12"/>
    <sheet name="Grade 2_Sec2" sheetId="13" r:id="rId13"/>
    <sheet name="Grade 2_Sec3" sheetId="14" r:id="rId14"/>
    <sheet name="Grade 2_Sec4" sheetId="15" r:id="rId15"/>
    <sheet name="Grade 3_Sec1" sheetId="16" r:id="rId16"/>
    <sheet name="Grade 3_Sec2" sheetId="17" r:id="rId17"/>
    <sheet name="Grade 3_Sec3" sheetId="18" r:id="rId18"/>
    <sheet name="Grade 3_Sec4" sheetId="19" r:id="rId19"/>
    <sheet name="Grade 4_Sec1" sheetId="20" r:id="rId20"/>
    <sheet name="Grade 4_Sec2" sheetId="21" r:id="rId21"/>
    <sheet name="Grade 4_Sec3" sheetId="23" r:id="rId22"/>
    <sheet name="Grade 4_Sec4" sheetId="24" r:id="rId23"/>
    <sheet name="Grade 5_Sec1" sheetId="25" r:id="rId24"/>
    <sheet name="Grade 5_Sec2" sheetId="26" r:id="rId25"/>
    <sheet name="Grade 5_Sec3" sheetId="27" r:id="rId26"/>
    <sheet name="Grade 5_Sec4" sheetId="28" r:id="rId27"/>
    <sheet name="Grade 6_Sec1" sheetId="29" r:id="rId28"/>
    <sheet name="Grade 6_Sec2" sheetId="30" r:id="rId29"/>
    <sheet name="Grade 6_Sec3" sheetId="31" r:id="rId30"/>
    <sheet name="Grade 6_Sec4" sheetId="32" r:id="rId31"/>
    <sheet name="NonGraded" sheetId="33" r:id="rId3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1" i="1" l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60" i="1"/>
  <c r="O173" i="33"/>
  <c r="C257" i="32"/>
  <c r="C256" i="32"/>
  <c r="C255" i="32"/>
  <c r="C254" i="32"/>
  <c r="C252" i="32"/>
  <c r="C251" i="32"/>
  <c r="C250" i="32"/>
  <c r="C249" i="32"/>
  <c r="C247" i="32"/>
  <c r="C246" i="32"/>
  <c r="C245" i="32"/>
  <c r="C244" i="32"/>
  <c r="C242" i="32"/>
  <c r="C241" i="32"/>
  <c r="C240" i="32"/>
  <c r="C239" i="32"/>
  <c r="C237" i="32"/>
  <c r="C236" i="32"/>
  <c r="C235" i="32"/>
  <c r="B234" i="32"/>
  <c r="I231" i="32"/>
  <c r="H231" i="32"/>
  <c r="G231" i="32"/>
  <c r="F231" i="32"/>
  <c r="E231" i="32"/>
  <c r="D231" i="32"/>
  <c r="C231" i="32"/>
  <c r="J231" i="32" s="1"/>
  <c r="J230" i="32"/>
  <c r="J223" i="32"/>
  <c r="J222" i="32"/>
  <c r="J221" i="32"/>
  <c r="J220" i="32"/>
  <c r="J219" i="32"/>
  <c r="J218" i="32"/>
  <c r="J217" i="32"/>
  <c r="D212" i="32"/>
  <c r="C212" i="32"/>
  <c r="E211" i="32"/>
  <c r="E204" i="32"/>
  <c r="E203" i="32"/>
  <c r="E202" i="32"/>
  <c r="E201" i="32"/>
  <c r="E200" i="32"/>
  <c r="E199" i="32"/>
  <c r="E198" i="32"/>
  <c r="E212" i="32" s="1"/>
  <c r="AI193" i="32"/>
  <c r="AH193" i="32"/>
  <c r="AG193" i="32"/>
  <c r="AF193" i="32"/>
  <c r="AE193" i="32"/>
  <c r="AD193" i="32"/>
  <c r="AC193" i="32"/>
  <c r="AB193" i="32"/>
  <c r="AA193" i="32"/>
  <c r="Z193" i="32"/>
  <c r="Y193" i="32"/>
  <c r="X193" i="32"/>
  <c r="W193" i="32"/>
  <c r="V193" i="32"/>
  <c r="U193" i="32"/>
  <c r="T193" i="32"/>
  <c r="S193" i="32"/>
  <c r="R193" i="32"/>
  <c r="Q193" i="32"/>
  <c r="P193" i="32"/>
  <c r="O193" i="32"/>
  <c r="N193" i="32"/>
  <c r="M193" i="32"/>
  <c r="L193" i="32"/>
  <c r="K193" i="32"/>
  <c r="J193" i="32"/>
  <c r="I193" i="32"/>
  <c r="H193" i="32"/>
  <c r="G193" i="32"/>
  <c r="F193" i="32"/>
  <c r="E193" i="32"/>
  <c r="D193" i="32"/>
  <c r="C193" i="32"/>
  <c r="AJ193" i="32" s="1"/>
  <c r="AJ192" i="32"/>
  <c r="AJ185" i="32"/>
  <c r="AJ184" i="32"/>
  <c r="AJ183" i="32"/>
  <c r="AJ182" i="32"/>
  <c r="AJ181" i="32"/>
  <c r="AJ180" i="32"/>
  <c r="AJ179" i="32"/>
  <c r="O174" i="32"/>
  <c r="N174" i="32"/>
  <c r="M174" i="32"/>
  <c r="L174" i="32"/>
  <c r="K174" i="32"/>
  <c r="J174" i="32"/>
  <c r="I174" i="32"/>
  <c r="H174" i="32"/>
  <c r="G174" i="32"/>
  <c r="F174" i="32"/>
  <c r="E174" i="32"/>
  <c r="D174" i="32"/>
  <c r="C174" i="32"/>
  <c r="O173" i="32"/>
  <c r="O166" i="32"/>
  <c r="O165" i="32"/>
  <c r="O164" i="32"/>
  <c r="O163" i="32"/>
  <c r="O162" i="32"/>
  <c r="O161" i="32"/>
  <c r="O160" i="32"/>
  <c r="L155" i="32"/>
  <c r="K155" i="32"/>
  <c r="J155" i="32"/>
  <c r="I155" i="32"/>
  <c r="H155" i="32"/>
  <c r="G155" i="32"/>
  <c r="F155" i="32"/>
  <c r="E155" i="32"/>
  <c r="D155" i="32"/>
  <c r="C155" i="32"/>
  <c r="M155" i="32" s="1"/>
  <c r="M154" i="32"/>
  <c r="M147" i="32"/>
  <c r="M146" i="32"/>
  <c r="M145" i="32"/>
  <c r="M144" i="32"/>
  <c r="M143" i="32"/>
  <c r="M142" i="32"/>
  <c r="M141" i="32"/>
  <c r="D136" i="32"/>
  <c r="C136" i="32"/>
  <c r="E135" i="32"/>
  <c r="E128" i="32"/>
  <c r="E127" i="32"/>
  <c r="E126" i="32"/>
  <c r="E125" i="32"/>
  <c r="E124" i="32"/>
  <c r="E136" i="32" s="1"/>
  <c r="E123" i="32"/>
  <c r="E122" i="32"/>
  <c r="O117" i="32"/>
  <c r="N117" i="32"/>
  <c r="M117" i="32"/>
  <c r="L117" i="32"/>
  <c r="K117" i="32"/>
  <c r="J117" i="32"/>
  <c r="I117" i="32"/>
  <c r="H117" i="32"/>
  <c r="G117" i="32"/>
  <c r="F117" i="32"/>
  <c r="E117" i="32"/>
  <c r="P117" i="32" s="1"/>
  <c r="D117" i="32"/>
  <c r="C117" i="32"/>
  <c r="P116" i="32"/>
  <c r="P109" i="32"/>
  <c r="P108" i="32"/>
  <c r="P107" i="32"/>
  <c r="P106" i="32"/>
  <c r="P105" i="32"/>
  <c r="P104" i="32"/>
  <c r="P103" i="32"/>
  <c r="R98" i="32"/>
  <c r="Q98" i="32"/>
  <c r="P98" i="32"/>
  <c r="O98" i="32"/>
  <c r="N98" i="32"/>
  <c r="M98" i="32"/>
  <c r="L98" i="32"/>
  <c r="K98" i="32"/>
  <c r="J98" i="32"/>
  <c r="I98" i="32"/>
  <c r="H98" i="32"/>
  <c r="G98" i="32"/>
  <c r="F98" i="32"/>
  <c r="E98" i="32"/>
  <c r="D98" i="32"/>
  <c r="C98" i="32"/>
  <c r="S98" i="32" s="1"/>
  <c r="S97" i="32"/>
  <c r="S90" i="32"/>
  <c r="S89" i="32"/>
  <c r="S88" i="32"/>
  <c r="S87" i="32"/>
  <c r="S86" i="32"/>
  <c r="S85" i="32"/>
  <c r="S84" i="32"/>
  <c r="I79" i="32"/>
  <c r="J79" i="32" s="1"/>
  <c r="H79" i="32"/>
  <c r="G79" i="32"/>
  <c r="F79" i="32"/>
  <c r="E79" i="32"/>
  <c r="D79" i="32"/>
  <c r="C79" i="32"/>
  <c r="J78" i="32"/>
  <c r="J71" i="32"/>
  <c r="J70" i="32"/>
  <c r="J69" i="32"/>
  <c r="J68" i="32"/>
  <c r="J67" i="32"/>
  <c r="J66" i="32"/>
  <c r="J65" i="32"/>
  <c r="D61" i="32"/>
  <c r="E61" i="32" s="1"/>
  <c r="C61" i="32"/>
  <c r="E60" i="32"/>
  <c r="E53" i="32"/>
  <c r="E52" i="32"/>
  <c r="E51" i="32"/>
  <c r="E50" i="32"/>
  <c r="E49" i="32"/>
  <c r="E48" i="32"/>
  <c r="E47" i="32"/>
  <c r="I43" i="32"/>
  <c r="H43" i="32"/>
  <c r="G43" i="32"/>
  <c r="F43" i="32"/>
  <c r="E43" i="32"/>
  <c r="D43" i="32"/>
  <c r="C43" i="32"/>
  <c r="J43" i="32" s="1"/>
  <c r="J42" i="32"/>
  <c r="J35" i="32"/>
  <c r="J34" i="32"/>
  <c r="J33" i="32"/>
  <c r="J32" i="32"/>
  <c r="J31" i="32"/>
  <c r="J30" i="32"/>
  <c r="J29" i="32"/>
  <c r="D24" i="32"/>
  <c r="C24" i="32"/>
  <c r="E24" i="32" s="1"/>
  <c r="E23" i="32"/>
  <c r="E16" i="32"/>
  <c r="E15" i="32"/>
  <c r="E14" i="32"/>
  <c r="E13" i="32"/>
  <c r="E12" i="32"/>
  <c r="E11" i="32"/>
  <c r="E10" i="32"/>
  <c r="C257" i="31"/>
  <c r="C256" i="31"/>
  <c r="C255" i="31"/>
  <c r="C254" i="31"/>
  <c r="C252" i="31"/>
  <c r="C251" i="31"/>
  <c r="C250" i="31"/>
  <c r="C249" i="31"/>
  <c r="C247" i="31"/>
  <c r="C246" i="31"/>
  <c r="C245" i="31"/>
  <c r="C244" i="31"/>
  <c r="C242" i="31"/>
  <c r="C241" i="31"/>
  <c r="C240" i="31"/>
  <c r="C239" i="31"/>
  <c r="C237" i="31"/>
  <c r="C236" i="31"/>
  <c r="C235" i="31"/>
  <c r="B234" i="31"/>
  <c r="I231" i="31"/>
  <c r="H231" i="31"/>
  <c r="G231" i="31"/>
  <c r="F231" i="31"/>
  <c r="E231" i="31"/>
  <c r="D231" i="31"/>
  <c r="C231" i="31"/>
  <c r="J231" i="31" s="1"/>
  <c r="J230" i="31"/>
  <c r="J223" i="31"/>
  <c r="J222" i="31"/>
  <c r="J221" i="31"/>
  <c r="J220" i="31"/>
  <c r="J219" i="31"/>
  <c r="J218" i="31"/>
  <c r="J217" i="31"/>
  <c r="D212" i="31"/>
  <c r="C212" i="31"/>
  <c r="E211" i="31"/>
  <c r="E204" i="31"/>
  <c r="E203" i="31"/>
  <c r="E202" i="31"/>
  <c r="E201" i="31"/>
  <c r="E200" i="31"/>
  <c r="E212" i="31" s="1"/>
  <c r="E199" i="31"/>
  <c r="E198" i="31"/>
  <c r="AI193" i="31"/>
  <c r="AH193" i="31"/>
  <c r="AG193" i="31"/>
  <c r="AF193" i="31"/>
  <c r="AE193" i="31"/>
  <c r="AD193" i="31"/>
  <c r="AC193" i="31"/>
  <c r="AB193" i="31"/>
  <c r="AA193" i="31"/>
  <c r="Z193" i="31"/>
  <c r="Y193" i="31"/>
  <c r="X193" i="31"/>
  <c r="W193" i="31"/>
  <c r="V193" i="31"/>
  <c r="U193" i="31"/>
  <c r="T193" i="31"/>
  <c r="S193" i="31"/>
  <c r="R193" i="31"/>
  <c r="Q193" i="31"/>
  <c r="P193" i="31"/>
  <c r="O193" i="31"/>
  <c r="N193" i="31"/>
  <c r="M193" i="31"/>
  <c r="L193" i="31"/>
  <c r="K193" i="31"/>
  <c r="J193" i="31"/>
  <c r="I193" i="31"/>
  <c r="H193" i="31"/>
  <c r="G193" i="31"/>
  <c r="F193" i="31"/>
  <c r="E193" i="31"/>
  <c r="D193" i="31"/>
  <c r="AJ193" i="31" s="1"/>
  <c r="C193" i="31"/>
  <c r="AJ192" i="31"/>
  <c r="AJ185" i="31"/>
  <c r="AJ184" i="31"/>
  <c r="AJ183" i="31"/>
  <c r="AJ182" i="31"/>
  <c r="AJ181" i="31"/>
  <c r="AJ180" i="31"/>
  <c r="AJ179" i="31"/>
  <c r="N174" i="31"/>
  <c r="M174" i="31"/>
  <c r="L174" i="31"/>
  <c r="K174" i="31"/>
  <c r="J174" i="31"/>
  <c r="I174" i="31"/>
  <c r="H174" i="31"/>
  <c r="G174" i="31"/>
  <c r="F174" i="31"/>
  <c r="E174" i="31"/>
  <c r="O174" i="31" s="1"/>
  <c r="D174" i="31"/>
  <c r="C174" i="31"/>
  <c r="O173" i="31"/>
  <c r="O166" i="31"/>
  <c r="O165" i="31"/>
  <c r="O164" i="31"/>
  <c r="O163" i="31"/>
  <c r="O162" i="31"/>
  <c r="O161" i="31"/>
  <c r="O160" i="31"/>
  <c r="L155" i="31"/>
  <c r="K155" i="31"/>
  <c r="J155" i="31"/>
  <c r="I155" i="31"/>
  <c r="H155" i="31"/>
  <c r="G155" i="31"/>
  <c r="F155" i="31"/>
  <c r="E155" i="31"/>
  <c r="D155" i="31"/>
  <c r="C155" i="31"/>
  <c r="M155" i="31" s="1"/>
  <c r="M154" i="31"/>
  <c r="M147" i="31"/>
  <c r="M146" i="31"/>
  <c r="M145" i="31"/>
  <c r="M144" i="31"/>
  <c r="M143" i="31"/>
  <c r="M142" i="31"/>
  <c r="M141" i="31"/>
  <c r="D136" i="31"/>
  <c r="C136" i="31"/>
  <c r="E135" i="31"/>
  <c r="E128" i="31"/>
  <c r="E127" i="31"/>
  <c r="E126" i="31"/>
  <c r="E125" i="31"/>
  <c r="E124" i="31"/>
  <c r="E123" i="31"/>
  <c r="E122" i="31"/>
  <c r="E136" i="31" s="1"/>
  <c r="O117" i="31"/>
  <c r="N117" i="31"/>
  <c r="M117" i="31"/>
  <c r="L117" i="31"/>
  <c r="K117" i="31"/>
  <c r="J117" i="31"/>
  <c r="I117" i="31"/>
  <c r="H117" i="31"/>
  <c r="G117" i="31"/>
  <c r="F117" i="31"/>
  <c r="E117" i="31"/>
  <c r="P117" i="31" s="1"/>
  <c r="D117" i="31"/>
  <c r="C117" i="31"/>
  <c r="P116" i="31"/>
  <c r="P109" i="31"/>
  <c r="P108" i="31"/>
  <c r="P107" i="31"/>
  <c r="P106" i="31"/>
  <c r="P105" i="31"/>
  <c r="P104" i="31"/>
  <c r="P103" i="31"/>
  <c r="R98" i="31"/>
  <c r="Q98" i="31"/>
  <c r="P98" i="31"/>
  <c r="O98" i="31"/>
  <c r="N98" i="31"/>
  <c r="M98" i="31"/>
  <c r="L98" i="31"/>
  <c r="K98" i="31"/>
  <c r="J98" i="31"/>
  <c r="I98" i="31"/>
  <c r="H98" i="31"/>
  <c r="G98" i="31"/>
  <c r="F98" i="31"/>
  <c r="E98" i="31"/>
  <c r="D98" i="31"/>
  <c r="C98" i="31"/>
  <c r="S98" i="31" s="1"/>
  <c r="S97" i="31"/>
  <c r="S90" i="31"/>
  <c r="S89" i="31"/>
  <c r="S88" i="31"/>
  <c r="S87" i="31"/>
  <c r="S86" i="31"/>
  <c r="S85" i="31"/>
  <c r="S84" i="31"/>
  <c r="I79" i="31"/>
  <c r="H79" i="31"/>
  <c r="G79" i="31"/>
  <c r="F79" i="31"/>
  <c r="J79" i="31" s="1"/>
  <c r="E79" i="31"/>
  <c r="D79" i="31"/>
  <c r="C79" i="31"/>
  <c r="J78" i="31"/>
  <c r="J71" i="31"/>
  <c r="J70" i="31"/>
  <c r="J69" i="31"/>
  <c r="J68" i="31"/>
  <c r="J67" i="31"/>
  <c r="J66" i="31"/>
  <c r="J65" i="31"/>
  <c r="E61" i="31"/>
  <c r="D61" i="31"/>
  <c r="C61" i="31"/>
  <c r="E60" i="31"/>
  <c r="E53" i="31"/>
  <c r="E52" i="31"/>
  <c r="E51" i="31"/>
  <c r="E50" i="31"/>
  <c r="E49" i="31"/>
  <c r="E48" i="31"/>
  <c r="E47" i="31"/>
  <c r="I43" i="31"/>
  <c r="H43" i="31"/>
  <c r="G43" i="31"/>
  <c r="F43" i="31"/>
  <c r="E43" i="31"/>
  <c r="D43" i="31"/>
  <c r="C43" i="31"/>
  <c r="J43" i="31" s="1"/>
  <c r="J42" i="31"/>
  <c r="J35" i="31"/>
  <c r="J34" i="31"/>
  <c r="J33" i="31"/>
  <c r="J32" i="31"/>
  <c r="J31" i="31"/>
  <c r="J30" i="31"/>
  <c r="J29" i="31"/>
  <c r="D24" i="31"/>
  <c r="E24" i="31" s="1"/>
  <c r="C24" i="31"/>
  <c r="E23" i="31"/>
  <c r="E16" i="31"/>
  <c r="E15" i="31"/>
  <c r="E14" i="31"/>
  <c r="E13" i="31"/>
  <c r="E12" i="31"/>
  <c r="E11" i="31"/>
  <c r="E10" i="31"/>
  <c r="C257" i="30"/>
  <c r="C256" i="30"/>
  <c r="C255" i="30"/>
  <c r="C254" i="30"/>
  <c r="C252" i="30"/>
  <c r="C251" i="30"/>
  <c r="C250" i="30"/>
  <c r="C249" i="30"/>
  <c r="C247" i="30"/>
  <c r="C246" i="30"/>
  <c r="C245" i="30"/>
  <c r="C244" i="30"/>
  <c r="C242" i="30"/>
  <c r="C241" i="30"/>
  <c r="C240" i="30"/>
  <c r="C239" i="30"/>
  <c r="C237" i="30"/>
  <c r="C236" i="30"/>
  <c r="C235" i="30"/>
  <c r="B234" i="30"/>
  <c r="I231" i="30"/>
  <c r="H231" i="30"/>
  <c r="G231" i="30"/>
  <c r="F231" i="30"/>
  <c r="E231" i="30"/>
  <c r="J231" i="30" s="1"/>
  <c r="D231" i="30"/>
  <c r="C231" i="30"/>
  <c r="J230" i="30"/>
  <c r="J223" i="30"/>
  <c r="J222" i="30"/>
  <c r="J221" i="30"/>
  <c r="J220" i="30"/>
  <c r="J219" i="30"/>
  <c r="J218" i="30"/>
  <c r="J217" i="30"/>
  <c r="D212" i="30"/>
  <c r="C212" i="30"/>
  <c r="E211" i="30"/>
  <c r="E204" i="30"/>
  <c r="E203" i="30"/>
  <c r="E202" i="30"/>
  <c r="E201" i="30"/>
  <c r="E200" i="30"/>
  <c r="E199" i="30"/>
  <c r="E212" i="30" s="1"/>
  <c r="E198" i="30"/>
  <c r="AI193" i="30"/>
  <c r="AH193" i="30"/>
  <c r="AG193" i="30"/>
  <c r="AF193" i="30"/>
  <c r="AE193" i="30"/>
  <c r="AD193" i="30"/>
  <c r="AC193" i="30"/>
  <c r="AB193" i="30"/>
  <c r="AA193" i="30"/>
  <c r="Z193" i="30"/>
  <c r="Y193" i="30"/>
  <c r="X193" i="30"/>
  <c r="W193" i="30"/>
  <c r="V193" i="30"/>
  <c r="U193" i="30"/>
  <c r="T193" i="30"/>
  <c r="S193" i="30"/>
  <c r="R193" i="30"/>
  <c r="Q193" i="30"/>
  <c r="P193" i="30"/>
  <c r="O193" i="30"/>
  <c r="N193" i="30"/>
  <c r="M193" i="30"/>
  <c r="L193" i="30"/>
  <c r="K193" i="30"/>
  <c r="J193" i="30"/>
  <c r="I193" i="30"/>
  <c r="H193" i="30"/>
  <c r="G193" i="30"/>
  <c r="F193" i="30"/>
  <c r="E193" i="30"/>
  <c r="D193" i="30"/>
  <c r="C193" i="30"/>
  <c r="AJ193" i="30" s="1"/>
  <c r="AJ192" i="30"/>
  <c r="AJ185" i="30"/>
  <c r="AJ184" i="30"/>
  <c r="AJ183" i="30"/>
  <c r="AJ182" i="30"/>
  <c r="AJ181" i="30"/>
  <c r="AJ180" i="30"/>
  <c r="AJ179" i="30"/>
  <c r="N174" i="30"/>
  <c r="M174" i="30"/>
  <c r="L174" i="30"/>
  <c r="K174" i="30"/>
  <c r="J174" i="30"/>
  <c r="I174" i="30"/>
  <c r="H174" i="30"/>
  <c r="G174" i="30"/>
  <c r="O174" i="30" s="1"/>
  <c r="F174" i="30"/>
  <c r="E174" i="30"/>
  <c r="D174" i="30"/>
  <c r="C174" i="30"/>
  <c r="O173" i="30"/>
  <c r="O166" i="30"/>
  <c r="O165" i="30"/>
  <c r="O164" i="30"/>
  <c r="O163" i="30"/>
  <c r="O162" i="30"/>
  <c r="O161" i="30"/>
  <c r="O160" i="30"/>
  <c r="L155" i="30"/>
  <c r="K155" i="30"/>
  <c r="J155" i="30"/>
  <c r="I155" i="30"/>
  <c r="H155" i="30"/>
  <c r="G155" i="30"/>
  <c r="F155" i="30"/>
  <c r="E155" i="30"/>
  <c r="D155" i="30"/>
  <c r="C155" i="30"/>
  <c r="M155" i="30" s="1"/>
  <c r="M154" i="30"/>
  <c r="M147" i="30"/>
  <c r="M146" i="30"/>
  <c r="M145" i="30"/>
  <c r="M144" i="30"/>
  <c r="M143" i="30"/>
  <c r="M142" i="30"/>
  <c r="M141" i="30"/>
  <c r="D136" i="30"/>
  <c r="C136" i="30"/>
  <c r="E135" i="30"/>
  <c r="E128" i="30"/>
  <c r="E127" i="30"/>
  <c r="E126" i="30"/>
  <c r="E125" i="30"/>
  <c r="E124" i="30"/>
  <c r="E136" i="30" s="1"/>
  <c r="E123" i="30"/>
  <c r="E122" i="30"/>
  <c r="O117" i="30"/>
  <c r="N117" i="30"/>
  <c r="M117" i="30"/>
  <c r="L117" i="30"/>
  <c r="K117" i="30"/>
  <c r="J117" i="30"/>
  <c r="I117" i="30"/>
  <c r="H117" i="30"/>
  <c r="G117" i="30"/>
  <c r="P117" i="30" s="1"/>
  <c r="F117" i="30"/>
  <c r="E117" i="30"/>
  <c r="D117" i="30"/>
  <c r="C117" i="30"/>
  <c r="P116" i="30"/>
  <c r="P109" i="30"/>
  <c r="P108" i="30"/>
  <c r="P107" i="30"/>
  <c r="P106" i="30"/>
  <c r="P105" i="30"/>
  <c r="P104" i="30"/>
  <c r="P103" i="30"/>
  <c r="R98" i="30"/>
  <c r="Q98" i="30"/>
  <c r="P98" i="30"/>
  <c r="O98" i="30"/>
  <c r="N98" i="30"/>
  <c r="M98" i="30"/>
  <c r="L98" i="30"/>
  <c r="K98" i="30"/>
  <c r="J98" i="30"/>
  <c r="I98" i="30"/>
  <c r="H98" i="30"/>
  <c r="G98" i="30"/>
  <c r="F98" i="30"/>
  <c r="E98" i="30"/>
  <c r="D98" i="30"/>
  <c r="C98" i="30"/>
  <c r="S98" i="30" s="1"/>
  <c r="S97" i="30"/>
  <c r="S90" i="30"/>
  <c r="S89" i="30"/>
  <c r="S88" i="30"/>
  <c r="S87" i="30"/>
  <c r="S86" i="30"/>
  <c r="S85" i="30"/>
  <c r="S84" i="30"/>
  <c r="I79" i="30"/>
  <c r="J79" i="30" s="1"/>
  <c r="H79" i="30"/>
  <c r="G79" i="30"/>
  <c r="F79" i="30"/>
  <c r="E79" i="30"/>
  <c r="D79" i="30"/>
  <c r="C79" i="30"/>
  <c r="J78" i="30"/>
  <c r="J71" i="30"/>
  <c r="J70" i="30"/>
  <c r="J69" i="30"/>
  <c r="J68" i="30"/>
  <c r="J67" i="30"/>
  <c r="J66" i="30"/>
  <c r="J65" i="30"/>
  <c r="D61" i="30"/>
  <c r="E61" i="30" s="1"/>
  <c r="C61" i="30"/>
  <c r="E60" i="30"/>
  <c r="E53" i="30"/>
  <c r="E52" i="30"/>
  <c r="E51" i="30"/>
  <c r="E50" i="30"/>
  <c r="E49" i="30"/>
  <c r="E48" i="30"/>
  <c r="E47" i="30"/>
  <c r="I43" i="30"/>
  <c r="H43" i="30"/>
  <c r="G43" i="30"/>
  <c r="F43" i="30"/>
  <c r="E43" i="30"/>
  <c r="D43" i="30"/>
  <c r="C43" i="30"/>
  <c r="J43" i="30" s="1"/>
  <c r="J42" i="30"/>
  <c r="J35" i="30"/>
  <c r="J34" i="30"/>
  <c r="J33" i="30"/>
  <c r="J32" i="30"/>
  <c r="J31" i="30"/>
  <c r="J30" i="30"/>
  <c r="J29" i="30"/>
  <c r="E24" i="30"/>
  <c r="D24" i="30"/>
  <c r="C24" i="30"/>
  <c r="E23" i="30"/>
  <c r="E16" i="30"/>
  <c r="E15" i="30"/>
  <c r="E14" i="30"/>
  <c r="E13" i="30"/>
  <c r="E12" i="30"/>
  <c r="E11" i="30"/>
  <c r="E10" i="30"/>
  <c r="O166" i="29"/>
  <c r="C257" i="28"/>
  <c r="C256" i="28"/>
  <c r="C255" i="28"/>
  <c r="C254" i="28"/>
  <c r="C252" i="28"/>
  <c r="C251" i="28"/>
  <c r="C250" i="28"/>
  <c r="C249" i="28"/>
  <c r="C247" i="28"/>
  <c r="C246" i="28"/>
  <c r="C245" i="28"/>
  <c r="C244" i="28"/>
  <c r="C242" i="28"/>
  <c r="C241" i="28"/>
  <c r="C240" i="28"/>
  <c r="C239" i="28"/>
  <c r="C237" i="28"/>
  <c r="C236" i="28"/>
  <c r="C235" i="28"/>
  <c r="B234" i="28"/>
  <c r="I231" i="28"/>
  <c r="H231" i="28"/>
  <c r="G231" i="28"/>
  <c r="F231" i="28"/>
  <c r="E231" i="28"/>
  <c r="D231" i="28"/>
  <c r="C231" i="28"/>
  <c r="J231" i="28" s="1"/>
  <c r="J230" i="28"/>
  <c r="J223" i="28"/>
  <c r="J222" i="28"/>
  <c r="J221" i="28"/>
  <c r="J220" i="28"/>
  <c r="J219" i="28"/>
  <c r="J218" i="28"/>
  <c r="J217" i="28"/>
  <c r="D212" i="28"/>
  <c r="C212" i="28"/>
  <c r="E211" i="28"/>
  <c r="E204" i="28"/>
  <c r="E203" i="28"/>
  <c r="E202" i="28"/>
  <c r="E201" i="28"/>
  <c r="E200" i="28"/>
  <c r="E199" i="28"/>
  <c r="E198" i="28"/>
  <c r="E212" i="28" s="1"/>
  <c r="AI193" i="28"/>
  <c r="AH193" i="28"/>
  <c r="AG193" i="28"/>
  <c r="AF193" i="28"/>
  <c r="AE193" i="28"/>
  <c r="AD193" i="28"/>
  <c r="AC193" i="28"/>
  <c r="AB193" i="28"/>
  <c r="AA193" i="28"/>
  <c r="Z193" i="28"/>
  <c r="Y193" i="28"/>
  <c r="X193" i="28"/>
  <c r="W193" i="28"/>
  <c r="V193" i="28"/>
  <c r="U193" i="28"/>
  <c r="T193" i="28"/>
  <c r="S193" i="28"/>
  <c r="R193" i="28"/>
  <c r="Q193" i="28"/>
  <c r="P193" i="28"/>
  <c r="O193" i="28"/>
  <c r="N193" i="28"/>
  <c r="M193" i="28"/>
  <c r="L193" i="28"/>
  <c r="K193" i="28"/>
  <c r="J193" i="28"/>
  <c r="I193" i="28"/>
  <c r="H193" i="28"/>
  <c r="G193" i="28"/>
  <c r="F193" i="28"/>
  <c r="E193" i="28"/>
  <c r="D193" i="28"/>
  <c r="AJ193" i="28" s="1"/>
  <c r="C193" i="28"/>
  <c r="AJ192" i="28"/>
  <c r="AJ185" i="28"/>
  <c r="AJ184" i="28"/>
  <c r="AJ183" i="28"/>
  <c r="AJ182" i="28"/>
  <c r="AJ181" i="28"/>
  <c r="AJ180" i="28"/>
  <c r="AJ179" i="28"/>
  <c r="N174" i="28"/>
  <c r="M174" i="28"/>
  <c r="L174" i="28"/>
  <c r="K174" i="28"/>
  <c r="J174" i="28"/>
  <c r="I174" i="28"/>
  <c r="H174" i="28"/>
  <c r="G174" i="28"/>
  <c r="F174" i="28"/>
  <c r="E174" i="28"/>
  <c r="O174" i="28" s="1"/>
  <c r="D174" i="28"/>
  <c r="C174" i="28"/>
  <c r="O173" i="28"/>
  <c r="O166" i="28"/>
  <c r="O165" i="28"/>
  <c r="O164" i="28"/>
  <c r="O163" i="28"/>
  <c r="O162" i="28"/>
  <c r="O161" i="28"/>
  <c r="O160" i="28"/>
  <c r="L155" i="28"/>
  <c r="K155" i="28"/>
  <c r="J155" i="28"/>
  <c r="I155" i="28"/>
  <c r="H155" i="28"/>
  <c r="G155" i="28"/>
  <c r="F155" i="28"/>
  <c r="E155" i="28"/>
  <c r="D155" i="28"/>
  <c r="M155" i="28" s="1"/>
  <c r="C155" i="28"/>
  <c r="M154" i="28"/>
  <c r="M147" i="28"/>
  <c r="M146" i="28"/>
  <c r="M145" i="28"/>
  <c r="M144" i="28"/>
  <c r="M143" i="28"/>
  <c r="M142" i="28"/>
  <c r="M141" i="28"/>
  <c r="D136" i="28"/>
  <c r="C136" i="28"/>
  <c r="E135" i="28"/>
  <c r="E128" i="28"/>
  <c r="E127" i="28"/>
  <c r="E126" i="28"/>
  <c r="E125" i="28"/>
  <c r="E124" i="28"/>
  <c r="E123" i="28"/>
  <c r="E122" i="28"/>
  <c r="E136" i="28" s="1"/>
  <c r="O117" i="28"/>
  <c r="N117" i="28"/>
  <c r="M117" i="28"/>
  <c r="L117" i="28"/>
  <c r="K117" i="28"/>
  <c r="J117" i="28"/>
  <c r="I117" i="28"/>
  <c r="H117" i="28"/>
  <c r="G117" i="28"/>
  <c r="F117" i="28"/>
  <c r="E117" i="28"/>
  <c r="P117" i="28" s="1"/>
  <c r="D117" i="28"/>
  <c r="C117" i="28"/>
  <c r="P116" i="28"/>
  <c r="P109" i="28"/>
  <c r="P108" i="28"/>
  <c r="P107" i="28"/>
  <c r="P106" i="28"/>
  <c r="P105" i="28"/>
  <c r="P104" i="28"/>
  <c r="P103" i="28"/>
  <c r="R98" i="28"/>
  <c r="Q98" i="28"/>
  <c r="P98" i="28"/>
  <c r="O98" i="28"/>
  <c r="N98" i="28"/>
  <c r="M98" i="28"/>
  <c r="L98" i="28"/>
  <c r="K98" i="28"/>
  <c r="J98" i="28"/>
  <c r="I98" i="28"/>
  <c r="H98" i="28"/>
  <c r="G98" i="28"/>
  <c r="F98" i="28"/>
  <c r="E98" i="28"/>
  <c r="D98" i="28"/>
  <c r="C98" i="28"/>
  <c r="S98" i="28" s="1"/>
  <c r="S97" i="28"/>
  <c r="S90" i="28"/>
  <c r="S89" i="28"/>
  <c r="S88" i="28"/>
  <c r="S87" i="28"/>
  <c r="S86" i="28"/>
  <c r="S85" i="28"/>
  <c r="S84" i="28"/>
  <c r="I79" i="28"/>
  <c r="H79" i="28"/>
  <c r="G79" i="28"/>
  <c r="F79" i="28"/>
  <c r="J79" i="28" s="1"/>
  <c r="E79" i="28"/>
  <c r="D79" i="28"/>
  <c r="C79" i="28"/>
  <c r="J78" i="28"/>
  <c r="J71" i="28"/>
  <c r="J70" i="28"/>
  <c r="J69" i="28"/>
  <c r="J68" i="28"/>
  <c r="J67" i="28"/>
  <c r="J66" i="28"/>
  <c r="J65" i="28"/>
  <c r="E61" i="28"/>
  <c r="D61" i="28"/>
  <c r="C61" i="28"/>
  <c r="E60" i="28"/>
  <c r="E53" i="28"/>
  <c r="E52" i="28"/>
  <c r="E51" i="28"/>
  <c r="E50" i="28"/>
  <c r="E49" i="28"/>
  <c r="E48" i="28"/>
  <c r="E47" i="28"/>
  <c r="I43" i="28"/>
  <c r="H43" i="28"/>
  <c r="G43" i="28"/>
  <c r="F43" i="28"/>
  <c r="E43" i="28"/>
  <c r="J43" i="28" s="1"/>
  <c r="D43" i="28"/>
  <c r="C43" i="28"/>
  <c r="J42" i="28"/>
  <c r="J35" i="28"/>
  <c r="J34" i="28"/>
  <c r="J33" i="28"/>
  <c r="J32" i="28"/>
  <c r="J31" i="28"/>
  <c r="J30" i="28"/>
  <c r="J29" i="28"/>
  <c r="D24" i="28"/>
  <c r="E24" i="28" s="1"/>
  <c r="C24" i="28"/>
  <c r="E23" i="28"/>
  <c r="E16" i="28"/>
  <c r="E15" i="28"/>
  <c r="E14" i="28"/>
  <c r="E13" i="28"/>
  <c r="E12" i="28"/>
  <c r="E11" i="28"/>
  <c r="E10" i="28"/>
  <c r="C257" i="27"/>
  <c r="C256" i="27"/>
  <c r="C255" i="27"/>
  <c r="C254" i="27"/>
  <c r="C252" i="27"/>
  <c r="C251" i="27"/>
  <c r="C250" i="27"/>
  <c r="C249" i="27"/>
  <c r="C247" i="27"/>
  <c r="C246" i="27"/>
  <c r="C245" i="27"/>
  <c r="C244" i="27"/>
  <c r="C242" i="27"/>
  <c r="C241" i="27"/>
  <c r="C240" i="27"/>
  <c r="C239" i="27"/>
  <c r="C237" i="27"/>
  <c r="C236" i="27"/>
  <c r="C235" i="27"/>
  <c r="B234" i="27"/>
  <c r="I231" i="27"/>
  <c r="H231" i="27"/>
  <c r="G231" i="27"/>
  <c r="F231" i="27"/>
  <c r="E231" i="27"/>
  <c r="D231" i="27"/>
  <c r="C231" i="27"/>
  <c r="J231" i="27" s="1"/>
  <c r="J230" i="27"/>
  <c r="J223" i="27"/>
  <c r="J222" i="27"/>
  <c r="J221" i="27"/>
  <c r="J220" i="27"/>
  <c r="J219" i="27"/>
  <c r="J218" i="27"/>
  <c r="J217" i="27"/>
  <c r="D212" i="27"/>
  <c r="C212" i="27"/>
  <c r="E211" i="27"/>
  <c r="E204" i="27"/>
  <c r="E203" i="27"/>
  <c r="E202" i="27"/>
  <c r="E201" i="27"/>
  <c r="E200" i="27"/>
  <c r="E212" i="27" s="1"/>
  <c r="E199" i="27"/>
  <c r="E198" i="27"/>
  <c r="AI193" i="27"/>
  <c r="AH193" i="27"/>
  <c r="AG193" i="27"/>
  <c r="AF193" i="27"/>
  <c r="AE193" i="27"/>
  <c r="AD193" i="27"/>
  <c r="AC193" i="27"/>
  <c r="AB193" i="27"/>
  <c r="AA193" i="27"/>
  <c r="Z193" i="27"/>
  <c r="Y193" i="27"/>
  <c r="X193" i="27"/>
  <c r="W193" i="27"/>
  <c r="V193" i="27"/>
  <c r="U193" i="27"/>
  <c r="T193" i="27"/>
  <c r="S193" i="27"/>
  <c r="R193" i="27"/>
  <c r="Q193" i="27"/>
  <c r="P193" i="27"/>
  <c r="O193" i="27"/>
  <c r="N193" i="27"/>
  <c r="M193" i="27"/>
  <c r="L193" i="27"/>
  <c r="K193" i="27"/>
  <c r="J193" i="27"/>
  <c r="I193" i="27"/>
  <c r="H193" i="27"/>
  <c r="G193" i="27"/>
  <c r="F193" i="27"/>
  <c r="E193" i="27"/>
  <c r="D193" i="27"/>
  <c r="AJ193" i="27" s="1"/>
  <c r="C193" i="27"/>
  <c r="AJ192" i="27"/>
  <c r="AJ185" i="27"/>
  <c r="AJ184" i="27"/>
  <c r="AJ183" i="27"/>
  <c r="AJ182" i="27"/>
  <c r="AJ181" i="27"/>
  <c r="AJ180" i="27"/>
  <c r="AJ179" i="27"/>
  <c r="N174" i="27"/>
  <c r="M174" i="27"/>
  <c r="L174" i="27"/>
  <c r="K174" i="27"/>
  <c r="J174" i="27"/>
  <c r="I174" i="27"/>
  <c r="H174" i="27"/>
  <c r="G174" i="27"/>
  <c r="F174" i="27"/>
  <c r="E174" i="27"/>
  <c r="O174" i="27" s="1"/>
  <c r="D174" i="27"/>
  <c r="C174" i="27"/>
  <c r="O173" i="27"/>
  <c r="O166" i="27"/>
  <c r="O165" i="27"/>
  <c r="O164" i="27"/>
  <c r="O163" i="27"/>
  <c r="O162" i="27"/>
  <c r="O161" i="27"/>
  <c r="O160" i="27"/>
  <c r="L155" i="27"/>
  <c r="K155" i="27"/>
  <c r="J155" i="27"/>
  <c r="I155" i="27"/>
  <c r="H155" i="27"/>
  <c r="G155" i="27"/>
  <c r="F155" i="27"/>
  <c r="E155" i="27"/>
  <c r="D155" i="27"/>
  <c r="C155" i="27"/>
  <c r="M155" i="27" s="1"/>
  <c r="M154" i="27"/>
  <c r="M147" i="27"/>
  <c r="M146" i="27"/>
  <c r="M145" i="27"/>
  <c r="M144" i="27"/>
  <c r="M143" i="27"/>
  <c r="M142" i="27"/>
  <c r="M141" i="27"/>
  <c r="D136" i="27"/>
  <c r="C136" i="27"/>
  <c r="E135" i="27"/>
  <c r="E128" i="27"/>
  <c r="E127" i="27"/>
  <c r="E126" i="27"/>
  <c r="E125" i="27"/>
  <c r="E124" i="27"/>
  <c r="E123" i="27"/>
  <c r="E122" i="27"/>
  <c r="E136" i="27" s="1"/>
  <c r="O117" i="27"/>
  <c r="N117" i="27"/>
  <c r="M117" i="27"/>
  <c r="L117" i="27"/>
  <c r="K117" i="27"/>
  <c r="J117" i="27"/>
  <c r="I117" i="27"/>
  <c r="H117" i="27"/>
  <c r="G117" i="27"/>
  <c r="F117" i="27"/>
  <c r="E117" i="27"/>
  <c r="P117" i="27" s="1"/>
  <c r="D117" i="27"/>
  <c r="C117" i="27"/>
  <c r="P116" i="27"/>
  <c r="P109" i="27"/>
  <c r="P108" i="27"/>
  <c r="P107" i="27"/>
  <c r="P106" i="27"/>
  <c r="P105" i="27"/>
  <c r="P104" i="27"/>
  <c r="P103" i="27"/>
  <c r="R98" i="27"/>
  <c r="Q98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S98" i="27" s="1"/>
  <c r="S97" i="27"/>
  <c r="S90" i="27"/>
  <c r="S89" i="27"/>
  <c r="S88" i="27"/>
  <c r="S87" i="27"/>
  <c r="S86" i="27"/>
  <c r="S85" i="27"/>
  <c r="S84" i="27"/>
  <c r="I79" i="27"/>
  <c r="H79" i="27"/>
  <c r="G79" i="27"/>
  <c r="F79" i="27"/>
  <c r="J79" i="27" s="1"/>
  <c r="E79" i="27"/>
  <c r="D79" i="27"/>
  <c r="C79" i="27"/>
  <c r="J78" i="27"/>
  <c r="J71" i="27"/>
  <c r="J70" i="27"/>
  <c r="J69" i="27"/>
  <c r="J68" i="27"/>
  <c r="J67" i="27"/>
  <c r="J66" i="27"/>
  <c r="J65" i="27"/>
  <c r="E61" i="27"/>
  <c r="D61" i="27"/>
  <c r="C61" i="27"/>
  <c r="E60" i="27"/>
  <c r="E53" i="27"/>
  <c r="E52" i="27"/>
  <c r="E51" i="27"/>
  <c r="E50" i="27"/>
  <c r="E49" i="27"/>
  <c r="E48" i="27"/>
  <c r="E47" i="27"/>
  <c r="I43" i="27"/>
  <c r="H43" i="27"/>
  <c r="G43" i="27"/>
  <c r="F43" i="27"/>
  <c r="E43" i="27"/>
  <c r="D43" i="27"/>
  <c r="C43" i="27"/>
  <c r="J43" i="27" s="1"/>
  <c r="J42" i="27"/>
  <c r="J35" i="27"/>
  <c r="J34" i="27"/>
  <c r="J33" i="27"/>
  <c r="J32" i="27"/>
  <c r="J31" i="27"/>
  <c r="J30" i="27"/>
  <c r="J29" i="27"/>
  <c r="D24" i="27"/>
  <c r="E24" i="27" s="1"/>
  <c r="C24" i="27"/>
  <c r="E23" i="27"/>
  <c r="E16" i="27"/>
  <c r="E15" i="27"/>
  <c r="E14" i="27"/>
  <c r="E13" i="27"/>
  <c r="E12" i="27"/>
  <c r="E11" i="27"/>
  <c r="E10" i="27"/>
  <c r="C257" i="26"/>
  <c r="C256" i="26"/>
  <c r="C255" i="26"/>
  <c r="C254" i="26"/>
  <c r="C252" i="26"/>
  <c r="C251" i="26"/>
  <c r="C250" i="26"/>
  <c r="C249" i="26"/>
  <c r="C247" i="26"/>
  <c r="C246" i="26"/>
  <c r="C245" i="26"/>
  <c r="C244" i="26"/>
  <c r="C242" i="26"/>
  <c r="C241" i="26"/>
  <c r="C240" i="26"/>
  <c r="C239" i="26"/>
  <c r="C237" i="26"/>
  <c r="C236" i="26"/>
  <c r="C235" i="26"/>
  <c r="B234" i="26"/>
  <c r="I231" i="26"/>
  <c r="H231" i="26"/>
  <c r="G231" i="26"/>
  <c r="F231" i="26"/>
  <c r="E231" i="26"/>
  <c r="D231" i="26"/>
  <c r="C231" i="26"/>
  <c r="J231" i="26" s="1"/>
  <c r="J230" i="26"/>
  <c r="J223" i="26"/>
  <c r="J222" i="26"/>
  <c r="J221" i="26"/>
  <c r="J220" i="26"/>
  <c r="J219" i="26"/>
  <c r="J218" i="26"/>
  <c r="J217" i="26"/>
  <c r="D212" i="26"/>
  <c r="C212" i="26"/>
  <c r="E211" i="26"/>
  <c r="E204" i="26"/>
  <c r="E203" i="26"/>
  <c r="E202" i="26"/>
  <c r="E201" i="26"/>
  <c r="E200" i="26"/>
  <c r="E212" i="26" s="1"/>
  <c r="E199" i="26"/>
  <c r="E198" i="26"/>
  <c r="AI193" i="26"/>
  <c r="AH193" i="26"/>
  <c r="AG193" i="26"/>
  <c r="AF193" i="26"/>
  <c r="AE193" i="26"/>
  <c r="AD193" i="26"/>
  <c r="AC193" i="26"/>
  <c r="AB193" i="26"/>
  <c r="AA193" i="26"/>
  <c r="Z193" i="26"/>
  <c r="Y193" i="26"/>
  <c r="X193" i="26"/>
  <c r="W193" i="26"/>
  <c r="V193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D193" i="26"/>
  <c r="AJ193" i="26" s="1"/>
  <c r="C193" i="26"/>
  <c r="AJ192" i="26"/>
  <c r="AJ185" i="26"/>
  <c r="AJ184" i="26"/>
  <c r="AJ183" i="26"/>
  <c r="AJ182" i="26"/>
  <c r="AJ181" i="26"/>
  <c r="AJ180" i="26"/>
  <c r="AJ179" i="26"/>
  <c r="N174" i="26"/>
  <c r="M174" i="26"/>
  <c r="L174" i="26"/>
  <c r="K174" i="26"/>
  <c r="J174" i="26"/>
  <c r="I174" i="26"/>
  <c r="H174" i="26"/>
  <c r="G174" i="26"/>
  <c r="F174" i="26"/>
  <c r="E174" i="26"/>
  <c r="O174" i="26" s="1"/>
  <c r="D174" i="26"/>
  <c r="C174" i="26"/>
  <c r="O173" i="26"/>
  <c r="O166" i="26"/>
  <c r="O165" i="26"/>
  <c r="O164" i="26"/>
  <c r="O163" i="26"/>
  <c r="O162" i="26"/>
  <c r="O161" i="26"/>
  <c r="O160" i="26"/>
  <c r="L155" i="26"/>
  <c r="K155" i="26"/>
  <c r="J155" i="26"/>
  <c r="I155" i="26"/>
  <c r="H155" i="26"/>
  <c r="G155" i="26"/>
  <c r="F155" i="26"/>
  <c r="E155" i="26"/>
  <c r="D155" i="26"/>
  <c r="C155" i="26"/>
  <c r="M155" i="26" s="1"/>
  <c r="M154" i="26"/>
  <c r="M147" i="26"/>
  <c r="M146" i="26"/>
  <c r="M145" i="26"/>
  <c r="M144" i="26"/>
  <c r="M143" i="26"/>
  <c r="M142" i="26"/>
  <c r="M141" i="26"/>
  <c r="D136" i="26"/>
  <c r="C136" i="26"/>
  <c r="E135" i="26"/>
  <c r="E128" i="26"/>
  <c r="E127" i="26"/>
  <c r="E126" i="26"/>
  <c r="E125" i="26"/>
  <c r="E124" i="26"/>
  <c r="E123" i="26"/>
  <c r="E122" i="26"/>
  <c r="E136" i="26" s="1"/>
  <c r="O117" i="26"/>
  <c r="N117" i="26"/>
  <c r="M117" i="26"/>
  <c r="L117" i="26"/>
  <c r="K117" i="26"/>
  <c r="J117" i="26"/>
  <c r="I117" i="26"/>
  <c r="H117" i="26"/>
  <c r="G117" i="26"/>
  <c r="F117" i="26"/>
  <c r="E117" i="26"/>
  <c r="P117" i="26" s="1"/>
  <c r="D117" i="26"/>
  <c r="C117" i="26"/>
  <c r="P116" i="26"/>
  <c r="P109" i="26"/>
  <c r="P108" i="26"/>
  <c r="P107" i="26"/>
  <c r="P106" i="26"/>
  <c r="P105" i="26"/>
  <c r="P104" i="26"/>
  <c r="P103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S98" i="26" s="1"/>
  <c r="S97" i="26"/>
  <c r="S90" i="26"/>
  <c r="S89" i="26"/>
  <c r="S88" i="26"/>
  <c r="S87" i="26"/>
  <c r="S86" i="26"/>
  <c r="S85" i="26"/>
  <c r="S84" i="26"/>
  <c r="I79" i="26"/>
  <c r="H79" i="26"/>
  <c r="G79" i="26"/>
  <c r="F79" i="26"/>
  <c r="J79" i="26" s="1"/>
  <c r="E79" i="26"/>
  <c r="D79" i="26"/>
  <c r="C79" i="26"/>
  <c r="J78" i="26"/>
  <c r="J71" i="26"/>
  <c r="J70" i="26"/>
  <c r="J69" i="26"/>
  <c r="J68" i="26"/>
  <c r="J67" i="26"/>
  <c r="J66" i="26"/>
  <c r="J65" i="26"/>
  <c r="E61" i="26"/>
  <c r="D61" i="26"/>
  <c r="C61" i="26"/>
  <c r="E60" i="26"/>
  <c r="E53" i="26"/>
  <c r="E52" i="26"/>
  <c r="E51" i="26"/>
  <c r="E50" i="26"/>
  <c r="E49" i="26"/>
  <c r="E48" i="26"/>
  <c r="E47" i="26"/>
  <c r="I43" i="26"/>
  <c r="H43" i="26"/>
  <c r="G43" i="26"/>
  <c r="F43" i="26"/>
  <c r="E43" i="26"/>
  <c r="D43" i="26"/>
  <c r="C43" i="26"/>
  <c r="J43" i="26" s="1"/>
  <c r="J42" i="26"/>
  <c r="J35" i="26"/>
  <c r="J34" i="26"/>
  <c r="J33" i="26"/>
  <c r="J32" i="26"/>
  <c r="J31" i="26"/>
  <c r="J30" i="26"/>
  <c r="J29" i="26"/>
  <c r="D24" i="26"/>
  <c r="E24" i="26" s="1"/>
  <c r="C24" i="26"/>
  <c r="E23" i="26"/>
  <c r="E16" i="26"/>
  <c r="E15" i="26"/>
  <c r="E14" i="26"/>
  <c r="E13" i="26"/>
  <c r="E12" i="26"/>
  <c r="E11" i="26"/>
  <c r="E10" i="26"/>
  <c r="O165" i="25"/>
  <c r="C257" i="24"/>
  <c r="C256" i="24"/>
  <c r="C255" i="24"/>
  <c r="C254" i="24"/>
  <c r="C252" i="24"/>
  <c r="C251" i="24"/>
  <c r="C250" i="24"/>
  <c r="C249" i="24"/>
  <c r="C247" i="24"/>
  <c r="C246" i="24"/>
  <c r="C245" i="24"/>
  <c r="C244" i="24"/>
  <c r="C242" i="24"/>
  <c r="C241" i="24"/>
  <c r="C240" i="24"/>
  <c r="C239" i="24"/>
  <c r="C237" i="24"/>
  <c r="C236" i="24"/>
  <c r="C235" i="24"/>
  <c r="B234" i="24"/>
  <c r="I231" i="24"/>
  <c r="H231" i="24"/>
  <c r="G231" i="24"/>
  <c r="F231" i="24"/>
  <c r="E231" i="24"/>
  <c r="D231" i="24"/>
  <c r="C231" i="24"/>
  <c r="J231" i="24" s="1"/>
  <c r="J230" i="24"/>
  <c r="J223" i="24"/>
  <c r="J222" i="24"/>
  <c r="J221" i="24"/>
  <c r="J220" i="24"/>
  <c r="J219" i="24"/>
  <c r="J218" i="24"/>
  <c r="J217" i="24"/>
  <c r="D212" i="24"/>
  <c r="C212" i="24"/>
  <c r="E211" i="24"/>
  <c r="E204" i="24"/>
  <c r="E203" i="24"/>
  <c r="E202" i="24"/>
  <c r="E201" i="24"/>
  <c r="E200" i="24"/>
  <c r="E212" i="24" s="1"/>
  <c r="E199" i="24"/>
  <c r="E198" i="24"/>
  <c r="AI193" i="24"/>
  <c r="AH193" i="24"/>
  <c r="AG193" i="24"/>
  <c r="AF193" i="24"/>
  <c r="AE193" i="24"/>
  <c r="AD193" i="24"/>
  <c r="AC193" i="24"/>
  <c r="AB193" i="24"/>
  <c r="AA193" i="24"/>
  <c r="Z193" i="24"/>
  <c r="Y193" i="24"/>
  <c r="X193" i="24"/>
  <c r="W193" i="24"/>
  <c r="V193" i="24"/>
  <c r="U193" i="24"/>
  <c r="T193" i="24"/>
  <c r="S193" i="24"/>
  <c r="R193" i="24"/>
  <c r="Q193" i="24"/>
  <c r="P193" i="24"/>
  <c r="O193" i="24"/>
  <c r="N193" i="24"/>
  <c r="M193" i="24"/>
  <c r="L193" i="24"/>
  <c r="K193" i="24"/>
  <c r="J193" i="24"/>
  <c r="I193" i="24"/>
  <c r="H193" i="24"/>
  <c r="G193" i="24"/>
  <c r="F193" i="24"/>
  <c r="E193" i="24"/>
  <c r="D193" i="24"/>
  <c r="AJ193" i="24" s="1"/>
  <c r="C193" i="24"/>
  <c r="AJ192" i="24"/>
  <c r="AJ185" i="24"/>
  <c r="AJ184" i="24"/>
  <c r="AJ183" i="24"/>
  <c r="AJ182" i="24"/>
  <c r="AJ181" i="24"/>
  <c r="AJ180" i="24"/>
  <c r="AJ179" i="24"/>
  <c r="N174" i="24"/>
  <c r="M174" i="24"/>
  <c r="L174" i="24"/>
  <c r="K174" i="24"/>
  <c r="J174" i="24"/>
  <c r="I174" i="24"/>
  <c r="H174" i="24"/>
  <c r="G174" i="24"/>
  <c r="F174" i="24"/>
  <c r="E174" i="24"/>
  <c r="O174" i="24" s="1"/>
  <c r="D174" i="24"/>
  <c r="C174" i="24"/>
  <c r="O173" i="24"/>
  <c r="O166" i="24"/>
  <c r="O165" i="24"/>
  <c r="O164" i="24"/>
  <c r="O163" i="24"/>
  <c r="O162" i="24"/>
  <c r="O161" i="24"/>
  <c r="O160" i="24"/>
  <c r="L155" i="24"/>
  <c r="K155" i="24"/>
  <c r="J155" i="24"/>
  <c r="I155" i="24"/>
  <c r="H155" i="24"/>
  <c r="G155" i="24"/>
  <c r="F155" i="24"/>
  <c r="E155" i="24"/>
  <c r="D155" i="24"/>
  <c r="C155" i="24"/>
  <c r="M155" i="24" s="1"/>
  <c r="M154" i="24"/>
  <c r="M147" i="24"/>
  <c r="M146" i="24"/>
  <c r="M145" i="24"/>
  <c r="M144" i="24"/>
  <c r="M143" i="24"/>
  <c r="M142" i="24"/>
  <c r="M141" i="24"/>
  <c r="D136" i="24"/>
  <c r="C136" i="24"/>
  <c r="E135" i="24"/>
  <c r="E128" i="24"/>
  <c r="E127" i="24"/>
  <c r="E126" i="24"/>
  <c r="E125" i="24"/>
  <c r="E124" i="24"/>
  <c r="E123" i="24"/>
  <c r="E122" i="24"/>
  <c r="E136" i="24" s="1"/>
  <c r="O117" i="24"/>
  <c r="N117" i="24"/>
  <c r="M117" i="24"/>
  <c r="L117" i="24"/>
  <c r="K117" i="24"/>
  <c r="J117" i="24"/>
  <c r="I117" i="24"/>
  <c r="H117" i="24"/>
  <c r="G117" i="24"/>
  <c r="F117" i="24"/>
  <c r="E117" i="24"/>
  <c r="P117" i="24" s="1"/>
  <c r="D117" i="24"/>
  <c r="C117" i="24"/>
  <c r="P116" i="24"/>
  <c r="P109" i="24"/>
  <c r="P108" i="24"/>
  <c r="P107" i="24"/>
  <c r="P106" i="24"/>
  <c r="P105" i="24"/>
  <c r="P104" i="24"/>
  <c r="P103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S98" i="24" s="1"/>
  <c r="S97" i="24"/>
  <c r="S90" i="24"/>
  <c r="S89" i="24"/>
  <c r="S88" i="24"/>
  <c r="S87" i="24"/>
  <c r="S86" i="24"/>
  <c r="S85" i="24"/>
  <c r="S84" i="24"/>
  <c r="I79" i="24"/>
  <c r="H79" i="24"/>
  <c r="G79" i="24"/>
  <c r="F79" i="24"/>
  <c r="J79" i="24" s="1"/>
  <c r="E79" i="24"/>
  <c r="D79" i="24"/>
  <c r="C79" i="24"/>
  <c r="J78" i="24"/>
  <c r="J71" i="24"/>
  <c r="J70" i="24"/>
  <c r="J69" i="24"/>
  <c r="J68" i="24"/>
  <c r="J67" i="24"/>
  <c r="J66" i="24"/>
  <c r="J65" i="24"/>
  <c r="E61" i="24"/>
  <c r="D61" i="24"/>
  <c r="C61" i="24"/>
  <c r="E60" i="24"/>
  <c r="E53" i="24"/>
  <c r="E52" i="24"/>
  <c r="E51" i="24"/>
  <c r="E50" i="24"/>
  <c r="E49" i="24"/>
  <c r="E48" i="24"/>
  <c r="E47" i="24"/>
  <c r="I43" i="24"/>
  <c r="H43" i="24"/>
  <c r="G43" i="24"/>
  <c r="F43" i="24"/>
  <c r="E43" i="24"/>
  <c r="D43" i="24"/>
  <c r="C43" i="24"/>
  <c r="J43" i="24" s="1"/>
  <c r="J42" i="24"/>
  <c r="J35" i="24"/>
  <c r="J34" i="24"/>
  <c r="J33" i="24"/>
  <c r="J32" i="24"/>
  <c r="J31" i="24"/>
  <c r="J30" i="24"/>
  <c r="J29" i="24"/>
  <c r="D24" i="24"/>
  <c r="E24" i="24" s="1"/>
  <c r="C24" i="24"/>
  <c r="E23" i="24"/>
  <c r="E16" i="24"/>
  <c r="E15" i="24"/>
  <c r="E14" i="24"/>
  <c r="E13" i="24"/>
  <c r="E12" i="24"/>
  <c r="E11" i="24"/>
  <c r="E10" i="24"/>
  <c r="C257" i="23"/>
  <c r="C256" i="23"/>
  <c r="C255" i="23"/>
  <c r="C254" i="23"/>
  <c r="C252" i="23"/>
  <c r="C251" i="23"/>
  <c r="C250" i="23"/>
  <c r="C249" i="23"/>
  <c r="C247" i="23"/>
  <c r="C246" i="23"/>
  <c r="C245" i="23"/>
  <c r="C244" i="23"/>
  <c r="C242" i="23"/>
  <c r="C241" i="23"/>
  <c r="C240" i="23"/>
  <c r="C239" i="23"/>
  <c r="C237" i="23"/>
  <c r="C236" i="23"/>
  <c r="C235" i="23"/>
  <c r="B234" i="23"/>
  <c r="I231" i="23"/>
  <c r="H231" i="23"/>
  <c r="G231" i="23"/>
  <c r="F231" i="23"/>
  <c r="E231" i="23"/>
  <c r="D231" i="23"/>
  <c r="C231" i="23"/>
  <c r="J231" i="23" s="1"/>
  <c r="J230" i="23"/>
  <c r="J223" i="23"/>
  <c r="J222" i="23"/>
  <c r="J221" i="23"/>
  <c r="J220" i="23"/>
  <c r="J219" i="23"/>
  <c r="J218" i="23"/>
  <c r="J217" i="23"/>
  <c r="D212" i="23"/>
  <c r="C212" i="23"/>
  <c r="E211" i="23"/>
  <c r="E204" i="23"/>
  <c r="E203" i="23"/>
  <c r="E202" i="23"/>
  <c r="E201" i="23"/>
  <c r="E200" i="23"/>
  <c r="E212" i="23" s="1"/>
  <c r="E199" i="23"/>
  <c r="E198" i="23"/>
  <c r="AI193" i="23"/>
  <c r="AH193" i="23"/>
  <c r="AG193" i="23"/>
  <c r="AF193" i="23"/>
  <c r="AE193" i="23"/>
  <c r="AD193" i="23"/>
  <c r="AC193" i="23"/>
  <c r="AB193" i="23"/>
  <c r="AA193" i="23"/>
  <c r="Z193" i="23"/>
  <c r="Y193" i="23"/>
  <c r="X193" i="23"/>
  <c r="W193" i="23"/>
  <c r="V193" i="23"/>
  <c r="U193" i="23"/>
  <c r="T193" i="23"/>
  <c r="S193" i="23"/>
  <c r="R193" i="23"/>
  <c r="Q193" i="23"/>
  <c r="P193" i="23"/>
  <c r="O193" i="23"/>
  <c r="N193" i="23"/>
  <c r="M193" i="23"/>
  <c r="L193" i="23"/>
  <c r="K193" i="23"/>
  <c r="J193" i="23"/>
  <c r="I193" i="23"/>
  <c r="H193" i="23"/>
  <c r="G193" i="23"/>
  <c r="F193" i="23"/>
  <c r="E193" i="23"/>
  <c r="D193" i="23"/>
  <c r="AJ193" i="23" s="1"/>
  <c r="C193" i="23"/>
  <c r="AJ192" i="23"/>
  <c r="AJ185" i="23"/>
  <c r="AJ184" i="23"/>
  <c r="AJ183" i="23"/>
  <c r="AJ182" i="23"/>
  <c r="AJ181" i="23"/>
  <c r="AJ180" i="23"/>
  <c r="AJ179" i="23"/>
  <c r="N174" i="23"/>
  <c r="M174" i="23"/>
  <c r="L174" i="23"/>
  <c r="K174" i="23"/>
  <c r="J174" i="23"/>
  <c r="I174" i="23"/>
  <c r="H174" i="23"/>
  <c r="G174" i="23"/>
  <c r="F174" i="23"/>
  <c r="E174" i="23"/>
  <c r="O174" i="23" s="1"/>
  <c r="D174" i="23"/>
  <c r="C174" i="23"/>
  <c r="O173" i="23"/>
  <c r="O166" i="23"/>
  <c r="O165" i="23"/>
  <c r="O164" i="23"/>
  <c r="O163" i="23"/>
  <c r="O162" i="23"/>
  <c r="O161" i="23"/>
  <c r="O160" i="23"/>
  <c r="L155" i="23"/>
  <c r="K155" i="23"/>
  <c r="J155" i="23"/>
  <c r="I155" i="23"/>
  <c r="H155" i="23"/>
  <c r="G155" i="23"/>
  <c r="F155" i="23"/>
  <c r="E155" i="23"/>
  <c r="D155" i="23"/>
  <c r="C155" i="23"/>
  <c r="M155" i="23" s="1"/>
  <c r="M154" i="23"/>
  <c r="M147" i="23"/>
  <c r="M146" i="23"/>
  <c r="M145" i="23"/>
  <c r="M144" i="23"/>
  <c r="M143" i="23"/>
  <c r="M142" i="23"/>
  <c r="M141" i="23"/>
  <c r="D136" i="23"/>
  <c r="C136" i="23"/>
  <c r="E135" i="23"/>
  <c r="E128" i="23"/>
  <c r="E127" i="23"/>
  <c r="E126" i="23"/>
  <c r="E125" i="23"/>
  <c r="E124" i="23"/>
  <c r="E123" i="23"/>
  <c r="E122" i="23"/>
  <c r="E136" i="23" s="1"/>
  <c r="O117" i="23"/>
  <c r="N117" i="23"/>
  <c r="M117" i="23"/>
  <c r="L117" i="23"/>
  <c r="K117" i="23"/>
  <c r="J117" i="23"/>
  <c r="I117" i="23"/>
  <c r="H117" i="23"/>
  <c r="G117" i="23"/>
  <c r="F117" i="23"/>
  <c r="E117" i="23"/>
  <c r="P117" i="23" s="1"/>
  <c r="D117" i="23"/>
  <c r="C117" i="23"/>
  <c r="P116" i="23"/>
  <c r="P109" i="23"/>
  <c r="P108" i="23"/>
  <c r="P107" i="23"/>
  <c r="P106" i="23"/>
  <c r="P105" i="23"/>
  <c r="P104" i="23"/>
  <c r="P103" i="23"/>
  <c r="R98" i="23"/>
  <c r="Q98" i="23"/>
  <c r="P98" i="23"/>
  <c r="O98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S98" i="23" s="1"/>
  <c r="S97" i="23"/>
  <c r="S90" i="23"/>
  <c r="S89" i="23"/>
  <c r="S88" i="23"/>
  <c r="S87" i="23"/>
  <c r="S86" i="23"/>
  <c r="S85" i="23"/>
  <c r="S84" i="23"/>
  <c r="I79" i="23"/>
  <c r="H79" i="23"/>
  <c r="G79" i="23"/>
  <c r="F79" i="23"/>
  <c r="J79" i="23" s="1"/>
  <c r="E79" i="23"/>
  <c r="D79" i="23"/>
  <c r="C79" i="23"/>
  <c r="J78" i="23"/>
  <c r="J71" i="23"/>
  <c r="J70" i="23"/>
  <c r="J69" i="23"/>
  <c r="J68" i="23"/>
  <c r="J67" i="23"/>
  <c r="J66" i="23"/>
  <c r="J65" i="23"/>
  <c r="E61" i="23"/>
  <c r="D61" i="23"/>
  <c r="C61" i="23"/>
  <c r="E60" i="23"/>
  <c r="E53" i="23"/>
  <c r="E52" i="23"/>
  <c r="E51" i="23"/>
  <c r="E50" i="23"/>
  <c r="E49" i="23"/>
  <c r="E48" i="23"/>
  <c r="E47" i="23"/>
  <c r="I43" i="23"/>
  <c r="H43" i="23"/>
  <c r="G43" i="23"/>
  <c r="F43" i="23"/>
  <c r="E43" i="23"/>
  <c r="D43" i="23"/>
  <c r="C43" i="23"/>
  <c r="J43" i="23" s="1"/>
  <c r="J42" i="23"/>
  <c r="J35" i="23"/>
  <c r="J34" i="23"/>
  <c r="J33" i="23"/>
  <c r="J32" i="23"/>
  <c r="J31" i="23"/>
  <c r="J30" i="23"/>
  <c r="J29" i="23"/>
  <c r="D24" i="23"/>
  <c r="E24" i="23" s="1"/>
  <c r="C24" i="23"/>
  <c r="E23" i="23"/>
  <c r="E16" i="23"/>
  <c r="E15" i="23"/>
  <c r="E14" i="23"/>
  <c r="E13" i="23"/>
  <c r="E12" i="23"/>
  <c r="E11" i="23"/>
  <c r="E10" i="23"/>
  <c r="C257" i="21"/>
  <c r="C256" i="21"/>
  <c r="C255" i="21"/>
  <c r="C254" i="21"/>
  <c r="C252" i="21"/>
  <c r="C251" i="21"/>
  <c r="C250" i="21"/>
  <c r="C249" i="21"/>
  <c r="C247" i="21"/>
  <c r="C246" i="21"/>
  <c r="C245" i="21"/>
  <c r="C244" i="21"/>
  <c r="C242" i="21"/>
  <c r="C241" i="21"/>
  <c r="C240" i="21"/>
  <c r="C239" i="21"/>
  <c r="C237" i="21"/>
  <c r="C236" i="21"/>
  <c r="C235" i="21"/>
  <c r="B234" i="21"/>
  <c r="I231" i="21"/>
  <c r="H231" i="21"/>
  <c r="G231" i="21"/>
  <c r="F231" i="21"/>
  <c r="E231" i="21"/>
  <c r="D231" i="21"/>
  <c r="C231" i="21"/>
  <c r="J231" i="21" s="1"/>
  <c r="J230" i="21"/>
  <c r="J223" i="21"/>
  <c r="J222" i="21"/>
  <c r="J221" i="21"/>
  <c r="J220" i="21"/>
  <c r="J219" i="21"/>
  <c r="J218" i="21"/>
  <c r="J217" i="21"/>
  <c r="D212" i="21"/>
  <c r="C212" i="21"/>
  <c r="E211" i="21"/>
  <c r="E204" i="21"/>
  <c r="E203" i="21"/>
  <c r="E202" i="21"/>
  <c r="E201" i="21"/>
  <c r="E200" i="21"/>
  <c r="E199" i="21"/>
  <c r="E198" i="21"/>
  <c r="E212" i="21" s="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R193" i="21"/>
  <c r="Q193" i="21"/>
  <c r="P193" i="21"/>
  <c r="O193" i="21"/>
  <c r="N193" i="21"/>
  <c r="M193" i="21"/>
  <c r="L193" i="21"/>
  <c r="K193" i="21"/>
  <c r="J193" i="21"/>
  <c r="I193" i="21"/>
  <c r="H193" i="21"/>
  <c r="G193" i="21"/>
  <c r="F193" i="21"/>
  <c r="E193" i="21"/>
  <c r="D193" i="21"/>
  <c r="AJ193" i="21" s="1"/>
  <c r="C193" i="21"/>
  <c r="AJ192" i="21"/>
  <c r="AJ185" i="21"/>
  <c r="AJ184" i="21"/>
  <c r="AJ183" i="21"/>
  <c r="AJ182" i="21"/>
  <c r="AJ181" i="21"/>
  <c r="AJ180" i="21"/>
  <c r="AJ179" i="21"/>
  <c r="N174" i="21"/>
  <c r="M174" i="21"/>
  <c r="L174" i="21"/>
  <c r="K174" i="21"/>
  <c r="J174" i="21"/>
  <c r="I174" i="21"/>
  <c r="H174" i="21"/>
  <c r="G174" i="21"/>
  <c r="F174" i="21"/>
  <c r="E174" i="21"/>
  <c r="O174" i="21" s="1"/>
  <c r="D174" i="21"/>
  <c r="C174" i="21"/>
  <c r="O173" i="21"/>
  <c r="O166" i="21"/>
  <c r="O165" i="21"/>
  <c r="O164" i="21"/>
  <c r="O163" i="21"/>
  <c r="O162" i="21"/>
  <c r="O161" i="21"/>
  <c r="O160" i="21"/>
  <c r="L155" i="21"/>
  <c r="K155" i="21"/>
  <c r="J155" i="21"/>
  <c r="I155" i="21"/>
  <c r="H155" i="21"/>
  <c r="G155" i="21"/>
  <c r="F155" i="21"/>
  <c r="E155" i="21"/>
  <c r="D155" i="21"/>
  <c r="M155" i="21" s="1"/>
  <c r="C155" i="21"/>
  <c r="M154" i="21"/>
  <c r="M147" i="21"/>
  <c r="M146" i="21"/>
  <c r="M145" i="21"/>
  <c r="M144" i="21"/>
  <c r="M143" i="21"/>
  <c r="M142" i="21"/>
  <c r="M141" i="21"/>
  <c r="D136" i="21"/>
  <c r="C136" i="21"/>
  <c r="E135" i="21"/>
  <c r="E128" i="21"/>
  <c r="E127" i="21"/>
  <c r="E126" i="21"/>
  <c r="E125" i="21"/>
  <c r="E124" i="21"/>
  <c r="E123" i="21"/>
  <c r="E122" i="21"/>
  <c r="E136" i="21" s="1"/>
  <c r="O117" i="21"/>
  <c r="N117" i="21"/>
  <c r="M117" i="21"/>
  <c r="L117" i="21"/>
  <c r="K117" i="21"/>
  <c r="J117" i="21"/>
  <c r="I117" i="21"/>
  <c r="H117" i="21"/>
  <c r="G117" i="21"/>
  <c r="F117" i="21"/>
  <c r="E117" i="21"/>
  <c r="P117" i="21" s="1"/>
  <c r="D117" i="21"/>
  <c r="C117" i="21"/>
  <c r="P116" i="21"/>
  <c r="P109" i="21"/>
  <c r="P108" i="21"/>
  <c r="P107" i="21"/>
  <c r="P106" i="21"/>
  <c r="P105" i="21"/>
  <c r="P104" i="21"/>
  <c r="P103" i="21"/>
  <c r="R98" i="21"/>
  <c r="Q98" i="21"/>
  <c r="P98" i="21"/>
  <c r="O98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S98" i="21" s="1"/>
  <c r="S97" i="21"/>
  <c r="S90" i="21"/>
  <c r="S89" i="21"/>
  <c r="S88" i="21"/>
  <c r="S87" i="21"/>
  <c r="S86" i="21"/>
  <c r="S85" i="21"/>
  <c r="S84" i="21"/>
  <c r="I79" i="21"/>
  <c r="H79" i="21"/>
  <c r="G79" i="21"/>
  <c r="F79" i="21"/>
  <c r="J79" i="21" s="1"/>
  <c r="E79" i="21"/>
  <c r="D79" i="21"/>
  <c r="C79" i="21"/>
  <c r="J78" i="21"/>
  <c r="J71" i="21"/>
  <c r="J70" i="21"/>
  <c r="J69" i="21"/>
  <c r="J68" i="21"/>
  <c r="J67" i="21"/>
  <c r="J66" i="21"/>
  <c r="J65" i="21"/>
  <c r="E61" i="21"/>
  <c r="D61" i="21"/>
  <c r="C61" i="21"/>
  <c r="E60" i="21"/>
  <c r="E53" i="21"/>
  <c r="E52" i="21"/>
  <c r="E51" i="21"/>
  <c r="E50" i="21"/>
  <c r="E49" i="21"/>
  <c r="E48" i="21"/>
  <c r="E47" i="21"/>
  <c r="I43" i="21"/>
  <c r="H43" i="21"/>
  <c r="G43" i="21"/>
  <c r="F43" i="21"/>
  <c r="E43" i="21"/>
  <c r="D43" i="21"/>
  <c r="C43" i="21"/>
  <c r="J43" i="21" s="1"/>
  <c r="J42" i="21"/>
  <c r="J35" i="21"/>
  <c r="J34" i="21"/>
  <c r="J33" i="21"/>
  <c r="J32" i="21"/>
  <c r="J31" i="21"/>
  <c r="J30" i="21"/>
  <c r="J29" i="21"/>
  <c r="D24" i="21"/>
  <c r="E24" i="21" s="1"/>
  <c r="C24" i="21"/>
  <c r="E23" i="21"/>
  <c r="E16" i="21"/>
  <c r="E15" i="21"/>
  <c r="E14" i="21"/>
  <c r="E13" i="21"/>
  <c r="E12" i="21"/>
  <c r="E11" i="21"/>
  <c r="E10" i="21"/>
  <c r="O164" i="20"/>
  <c r="C257" i="19"/>
  <c r="C256" i="19"/>
  <c r="C255" i="19"/>
  <c r="C254" i="19"/>
  <c r="C252" i="19"/>
  <c r="C251" i="19"/>
  <c r="C250" i="19"/>
  <c r="C249" i="19"/>
  <c r="C247" i="19"/>
  <c r="C246" i="19"/>
  <c r="C245" i="19"/>
  <c r="C244" i="19"/>
  <c r="C242" i="19"/>
  <c r="C241" i="19"/>
  <c r="C240" i="19"/>
  <c r="C239" i="19"/>
  <c r="C237" i="19"/>
  <c r="C236" i="19"/>
  <c r="C235" i="19"/>
  <c r="B234" i="19"/>
  <c r="I231" i="19"/>
  <c r="H231" i="19"/>
  <c r="G231" i="19"/>
  <c r="F231" i="19"/>
  <c r="E231" i="19"/>
  <c r="D231" i="19"/>
  <c r="C231" i="19"/>
  <c r="J231" i="19" s="1"/>
  <c r="J230" i="19"/>
  <c r="J223" i="19"/>
  <c r="J222" i="19"/>
  <c r="J221" i="19"/>
  <c r="J220" i="19"/>
  <c r="J219" i="19"/>
  <c r="J218" i="19"/>
  <c r="J217" i="19"/>
  <c r="D212" i="19"/>
  <c r="C212" i="19"/>
  <c r="E211" i="19"/>
  <c r="E204" i="19"/>
  <c r="E203" i="19"/>
  <c r="E202" i="19"/>
  <c r="E201" i="19"/>
  <c r="E200" i="19"/>
  <c r="E212" i="19" s="1"/>
  <c r="E199" i="19"/>
  <c r="E198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R193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E193" i="19"/>
  <c r="D193" i="19"/>
  <c r="AJ193" i="19" s="1"/>
  <c r="C193" i="19"/>
  <c r="AJ192" i="19"/>
  <c r="AJ185" i="19"/>
  <c r="AJ184" i="19"/>
  <c r="AJ183" i="19"/>
  <c r="AJ182" i="19"/>
  <c r="AJ181" i="19"/>
  <c r="AJ180" i="19"/>
  <c r="AJ179" i="19"/>
  <c r="N174" i="19"/>
  <c r="M174" i="19"/>
  <c r="L174" i="19"/>
  <c r="K174" i="19"/>
  <c r="J174" i="19"/>
  <c r="I174" i="19"/>
  <c r="H174" i="19"/>
  <c r="G174" i="19"/>
  <c r="F174" i="19"/>
  <c r="E174" i="19"/>
  <c r="O174" i="19" s="1"/>
  <c r="D174" i="19"/>
  <c r="C174" i="19"/>
  <c r="O173" i="19"/>
  <c r="O166" i="19"/>
  <c r="O165" i="19"/>
  <c r="O164" i="19"/>
  <c r="O163" i="19"/>
  <c r="O162" i="19"/>
  <c r="O161" i="19"/>
  <c r="O160" i="19"/>
  <c r="L155" i="19"/>
  <c r="K155" i="19"/>
  <c r="J155" i="19"/>
  <c r="I155" i="19"/>
  <c r="H155" i="19"/>
  <c r="G155" i="19"/>
  <c r="F155" i="19"/>
  <c r="E155" i="19"/>
  <c r="D155" i="19"/>
  <c r="C155" i="19"/>
  <c r="M155" i="19" s="1"/>
  <c r="M154" i="19"/>
  <c r="M147" i="19"/>
  <c r="M146" i="19"/>
  <c r="M145" i="19"/>
  <c r="M144" i="19"/>
  <c r="M143" i="19"/>
  <c r="M142" i="19"/>
  <c r="M141" i="19"/>
  <c r="D136" i="19"/>
  <c r="C136" i="19"/>
  <c r="E135" i="19"/>
  <c r="E128" i="19"/>
  <c r="E127" i="19"/>
  <c r="E126" i="19"/>
  <c r="E125" i="19"/>
  <c r="E124" i="19"/>
  <c r="E123" i="19"/>
  <c r="E122" i="19"/>
  <c r="E136" i="19" s="1"/>
  <c r="O117" i="19"/>
  <c r="N117" i="19"/>
  <c r="M117" i="19"/>
  <c r="L117" i="19"/>
  <c r="K117" i="19"/>
  <c r="J117" i="19"/>
  <c r="I117" i="19"/>
  <c r="H117" i="19"/>
  <c r="G117" i="19"/>
  <c r="F117" i="19"/>
  <c r="E117" i="19"/>
  <c r="P117" i="19" s="1"/>
  <c r="D117" i="19"/>
  <c r="C117" i="19"/>
  <c r="P116" i="19"/>
  <c r="P109" i="19"/>
  <c r="P108" i="19"/>
  <c r="P107" i="19"/>
  <c r="P106" i="19"/>
  <c r="P105" i="19"/>
  <c r="P104" i="19"/>
  <c r="P103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S98" i="19" s="1"/>
  <c r="S97" i="19"/>
  <c r="S90" i="19"/>
  <c r="S89" i="19"/>
  <c r="S88" i="19"/>
  <c r="S87" i="19"/>
  <c r="S86" i="19"/>
  <c r="S85" i="19"/>
  <c r="S84" i="19"/>
  <c r="I79" i="19"/>
  <c r="H79" i="19"/>
  <c r="G79" i="19"/>
  <c r="F79" i="19"/>
  <c r="J79" i="19" s="1"/>
  <c r="E79" i="19"/>
  <c r="D79" i="19"/>
  <c r="C79" i="19"/>
  <c r="J78" i="19"/>
  <c r="J71" i="19"/>
  <c r="J70" i="19"/>
  <c r="J69" i="19"/>
  <c r="J68" i="19"/>
  <c r="J67" i="19"/>
  <c r="J66" i="19"/>
  <c r="J65" i="19"/>
  <c r="E61" i="19"/>
  <c r="D61" i="19"/>
  <c r="C61" i="19"/>
  <c r="E60" i="19"/>
  <c r="E53" i="19"/>
  <c r="E52" i="19"/>
  <c r="E51" i="19"/>
  <c r="E50" i="19"/>
  <c r="E49" i="19"/>
  <c r="E48" i="19"/>
  <c r="E47" i="19"/>
  <c r="I43" i="19"/>
  <c r="H43" i="19"/>
  <c r="G43" i="19"/>
  <c r="F43" i="19"/>
  <c r="E43" i="19"/>
  <c r="D43" i="19"/>
  <c r="C43" i="19"/>
  <c r="J43" i="19" s="1"/>
  <c r="J42" i="19"/>
  <c r="J35" i="19"/>
  <c r="J34" i="19"/>
  <c r="J33" i="19"/>
  <c r="J32" i="19"/>
  <c r="J31" i="19"/>
  <c r="J30" i="19"/>
  <c r="J29" i="19"/>
  <c r="D24" i="19"/>
  <c r="E24" i="19" s="1"/>
  <c r="C24" i="19"/>
  <c r="E23" i="19"/>
  <c r="E16" i="19"/>
  <c r="E15" i="19"/>
  <c r="E14" i="19"/>
  <c r="E13" i="19"/>
  <c r="E12" i="19"/>
  <c r="E11" i="19"/>
  <c r="E10" i="19"/>
  <c r="C257" i="18"/>
  <c r="C256" i="18"/>
  <c r="C255" i="18"/>
  <c r="C254" i="18"/>
  <c r="C252" i="18"/>
  <c r="C251" i="18"/>
  <c r="C250" i="18"/>
  <c r="C249" i="18"/>
  <c r="C247" i="18"/>
  <c r="C246" i="18"/>
  <c r="C245" i="18"/>
  <c r="C244" i="18"/>
  <c r="C242" i="18"/>
  <c r="C241" i="18"/>
  <c r="C240" i="18"/>
  <c r="C239" i="18"/>
  <c r="C237" i="18"/>
  <c r="C236" i="18"/>
  <c r="C235" i="18"/>
  <c r="B234" i="18"/>
  <c r="I231" i="18"/>
  <c r="H231" i="18"/>
  <c r="G231" i="18"/>
  <c r="F231" i="18"/>
  <c r="E231" i="18"/>
  <c r="D231" i="18"/>
  <c r="C231" i="18"/>
  <c r="J231" i="18" s="1"/>
  <c r="J230" i="18"/>
  <c r="J223" i="18"/>
  <c r="J222" i="18"/>
  <c r="J221" i="18"/>
  <c r="J220" i="18"/>
  <c r="J219" i="18"/>
  <c r="J218" i="18"/>
  <c r="J217" i="18"/>
  <c r="D212" i="18"/>
  <c r="C212" i="18"/>
  <c r="E211" i="18"/>
  <c r="E204" i="18"/>
  <c r="E203" i="18"/>
  <c r="E202" i="18"/>
  <c r="E201" i="18"/>
  <c r="E200" i="18"/>
  <c r="E212" i="18" s="1"/>
  <c r="E199" i="18"/>
  <c r="E198" i="18"/>
  <c r="AI193" i="18"/>
  <c r="AH193" i="18"/>
  <c r="AG193" i="18"/>
  <c r="AF193" i="18"/>
  <c r="AE193" i="18"/>
  <c r="AD193" i="18"/>
  <c r="AC193" i="18"/>
  <c r="AB193" i="18"/>
  <c r="AA193" i="18"/>
  <c r="Z193" i="18"/>
  <c r="Y193" i="18"/>
  <c r="X193" i="18"/>
  <c r="W193" i="18"/>
  <c r="V193" i="18"/>
  <c r="U193" i="18"/>
  <c r="T193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D193" i="18"/>
  <c r="AJ193" i="18" s="1"/>
  <c r="C193" i="18"/>
  <c r="AJ192" i="18"/>
  <c r="AJ185" i="18"/>
  <c r="AJ184" i="18"/>
  <c r="AJ183" i="18"/>
  <c r="AJ182" i="18"/>
  <c r="AJ181" i="18"/>
  <c r="AJ180" i="18"/>
  <c r="AJ179" i="18"/>
  <c r="N174" i="18"/>
  <c r="M174" i="18"/>
  <c r="L174" i="18"/>
  <c r="K174" i="18"/>
  <c r="J174" i="18"/>
  <c r="I174" i="18"/>
  <c r="H174" i="18"/>
  <c r="G174" i="18"/>
  <c r="F174" i="18"/>
  <c r="E174" i="18"/>
  <c r="O174" i="18" s="1"/>
  <c r="D174" i="18"/>
  <c r="C174" i="18"/>
  <c r="O173" i="18"/>
  <c r="O166" i="18"/>
  <c r="O165" i="18"/>
  <c r="O164" i="18"/>
  <c r="O163" i="18"/>
  <c r="O162" i="18"/>
  <c r="O161" i="18"/>
  <c r="O160" i="18"/>
  <c r="L155" i="18"/>
  <c r="K155" i="18"/>
  <c r="J155" i="18"/>
  <c r="I155" i="18"/>
  <c r="H155" i="18"/>
  <c r="G155" i="18"/>
  <c r="F155" i="18"/>
  <c r="E155" i="18"/>
  <c r="D155" i="18"/>
  <c r="C155" i="18"/>
  <c r="M155" i="18" s="1"/>
  <c r="M154" i="18"/>
  <c r="M147" i="18"/>
  <c r="M146" i="18"/>
  <c r="M145" i="18"/>
  <c r="M144" i="18"/>
  <c r="M143" i="18"/>
  <c r="M142" i="18"/>
  <c r="M141" i="18"/>
  <c r="D136" i="18"/>
  <c r="C136" i="18"/>
  <c r="E135" i="18"/>
  <c r="E128" i="18"/>
  <c r="E127" i="18"/>
  <c r="E126" i="18"/>
  <c r="E125" i="18"/>
  <c r="E124" i="18"/>
  <c r="E123" i="18"/>
  <c r="E122" i="18"/>
  <c r="E136" i="18" s="1"/>
  <c r="O117" i="18"/>
  <c r="N117" i="18"/>
  <c r="M117" i="18"/>
  <c r="L117" i="18"/>
  <c r="K117" i="18"/>
  <c r="J117" i="18"/>
  <c r="I117" i="18"/>
  <c r="H117" i="18"/>
  <c r="G117" i="18"/>
  <c r="F117" i="18"/>
  <c r="E117" i="18"/>
  <c r="P117" i="18" s="1"/>
  <c r="D117" i="18"/>
  <c r="C117" i="18"/>
  <c r="P116" i="18"/>
  <c r="P109" i="18"/>
  <c r="P108" i="18"/>
  <c r="P107" i="18"/>
  <c r="P106" i="18"/>
  <c r="P105" i="18"/>
  <c r="P104" i="18"/>
  <c r="P103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S98" i="18" s="1"/>
  <c r="S97" i="18"/>
  <c r="S90" i="18"/>
  <c r="S89" i="18"/>
  <c r="S88" i="18"/>
  <c r="S87" i="18"/>
  <c r="S86" i="18"/>
  <c r="S85" i="18"/>
  <c r="S84" i="18"/>
  <c r="I79" i="18"/>
  <c r="H79" i="18"/>
  <c r="G79" i="18"/>
  <c r="F79" i="18"/>
  <c r="J79" i="18" s="1"/>
  <c r="E79" i="18"/>
  <c r="D79" i="18"/>
  <c r="C79" i="18"/>
  <c r="J78" i="18"/>
  <c r="J71" i="18"/>
  <c r="J70" i="18"/>
  <c r="J69" i="18"/>
  <c r="J68" i="18"/>
  <c r="J67" i="18"/>
  <c r="J66" i="18"/>
  <c r="J65" i="18"/>
  <c r="E61" i="18"/>
  <c r="D61" i="18"/>
  <c r="C61" i="18"/>
  <c r="E60" i="18"/>
  <c r="E53" i="18"/>
  <c r="E52" i="18"/>
  <c r="E51" i="18"/>
  <c r="E50" i="18"/>
  <c r="E49" i="18"/>
  <c r="E48" i="18"/>
  <c r="E47" i="18"/>
  <c r="I43" i="18"/>
  <c r="H43" i="18"/>
  <c r="G43" i="18"/>
  <c r="F43" i="18"/>
  <c r="E43" i="18"/>
  <c r="D43" i="18"/>
  <c r="C43" i="18"/>
  <c r="J43" i="18" s="1"/>
  <c r="J42" i="18"/>
  <c r="J35" i="18"/>
  <c r="J34" i="18"/>
  <c r="J33" i="18"/>
  <c r="J32" i="18"/>
  <c r="J31" i="18"/>
  <c r="J30" i="18"/>
  <c r="J29" i="18"/>
  <c r="D24" i="18"/>
  <c r="E24" i="18" s="1"/>
  <c r="C24" i="18"/>
  <c r="E23" i="18"/>
  <c r="E16" i="18"/>
  <c r="E15" i="18"/>
  <c r="E14" i="18"/>
  <c r="E13" i="18"/>
  <c r="E12" i="18"/>
  <c r="E11" i="18"/>
  <c r="E10" i="18"/>
  <c r="C257" i="17"/>
  <c r="C256" i="17"/>
  <c r="C255" i="17"/>
  <c r="C254" i="17"/>
  <c r="C252" i="17"/>
  <c r="C251" i="17"/>
  <c r="C250" i="17"/>
  <c r="C249" i="17"/>
  <c r="C247" i="17"/>
  <c r="C246" i="17"/>
  <c r="C245" i="17"/>
  <c r="C244" i="17"/>
  <c r="C242" i="17"/>
  <c r="C241" i="17"/>
  <c r="C240" i="17"/>
  <c r="C239" i="17"/>
  <c r="C237" i="17"/>
  <c r="C236" i="17"/>
  <c r="C235" i="17"/>
  <c r="B234" i="17"/>
  <c r="I231" i="17"/>
  <c r="H231" i="17"/>
  <c r="G231" i="17"/>
  <c r="F231" i="17"/>
  <c r="E231" i="17"/>
  <c r="D231" i="17"/>
  <c r="C231" i="17"/>
  <c r="J231" i="17" s="1"/>
  <c r="J230" i="17"/>
  <c r="J223" i="17"/>
  <c r="J222" i="17"/>
  <c r="J221" i="17"/>
  <c r="J220" i="17"/>
  <c r="J219" i="17"/>
  <c r="J218" i="17"/>
  <c r="J217" i="17"/>
  <c r="D212" i="17"/>
  <c r="C212" i="17"/>
  <c r="E211" i="17"/>
  <c r="E204" i="17"/>
  <c r="E203" i="17"/>
  <c r="E202" i="17"/>
  <c r="E201" i="17"/>
  <c r="E200" i="17"/>
  <c r="E212" i="17" s="1"/>
  <c r="E199" i="17"/>
  <c r="E198" i="17"/>
  <c r="AI193" i="17"/>
  <c r="AH193" i="17"/>
  <c r="AG193" i="17"/>
  <c r="AF193" i="17"/>
  <c r="AE193" i="17"/>
  <c r="AD193" i="17"/>
  <c r="AC193" i="17"/>
  <c r="AB193" i="17"/>
  <c r="AA193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G193" i="17"/>
  <c r="F193" i="17"/>
  <c r="E193" i="17"/>
  <c r="D193" i="17"/>
  <c r="AJ193" i="17" s="1"/>
  <c r="C193" i="17"/>
  <c r="AJ192" i="17"/>
  <c r="AJ185" i="17"/>
  <c r="AJ184" i="17"/>
  <c r="AJ183" i="17"/>
  <c r="AJ182" i="17"/>
  <c r="AJ181" i="17"/>
  <c r="AJ180" i="17"/>
  <c r="AJ179" i="17"/>
  <c r="N174" i="17"/>
  <c r="M174" i="17"/>
  <c r="L174" i="17"/>
  <c r="K174" i="17"/>
  <c r="J174" i="17"/>
  <c r="I174" i="17"/>
  <c r="H174" i="17"/>
  <c r="G174" i="17"/>
  <c r="F174" i="17"/>
  <c r="E174" i="17"/>
  <c r="O174" i="17" s="1"/>
  <c r="D174" i="17"/>
  <c r="C174" i="17"/>
  <c r="O173" i="17"/>
  <c r="O166" i="17"/>
  <c r="O165" i="17"/>
  <c r="O164" i="17"/>
  <c r="O163" i="17"/>
  <c r="O162" i="17"/>
  <c r="O161" i="17"/>
  <c r="O160" i="17"/>
  <c r="L155" i="17"/>
  <c r="K155" i="17"/>
  <c r="J155" i="17"/>
  <c r="I155" i="17"/>
  <c r="H155" i="17"/>
  <c r="G155" i="17"/>
  <c r="F155" i="17"/>
  <c r="E155" i="17"/>
  <c r="D155" i="17"/>
  <c r="C155" i="17"/>
  <c r="M155" i="17" s="1"/>
  <c r="M154" i="17"/>
  <c r="M147" i="17"/>
  <c r="M146" i="17"/>
  <c r="M145" i="17"/>
  <c r="M144" i="17"/>
  <c r="M143" i="17"/>
  <c r="M142" i="17"/>
  <c r="M141" i="17"/>
  <c r="D136" i="17"/>
  <c r="C136" i="17"/>
  <c r="E135" i="17"/>
  <c r="E128" i="17"/>
  <c r="E127" i="17"/>
  <c r="E126" i="17"/>
  <c r="E125" i="17"/>
  <c r="E124" i="17"/>
  <c r="E123" i="17"/>
  <c r="E122" i="17"/>
  <c r="E136" i="17" s="1"/>
  <c r="O117" i="17"/>
  <c r="N117" i="17"/>
  <c r="M117" i="17"/>
  <c r="L117" i="17"/>
  <c r="K117" i="17"/>
  <c r="J117" i="17"/>
  <c r="I117" i="17"/>
  <c r="H117" i="17"/>
  <c r="G117" i="17"/>
  <c r="F117" i="17"/>
  <c r="E117" i="17"/>
  <c r="P117" i="17" s="1"/>
  <c r="D117" i="17"/>
  <c r="C117" i="17"/>
  <c r="P116" i="17"/>
  <c r="P109" i="17"/>
  <c r="P108" i="17"/>
  <c r="P107" i="17"/>
  <c r="P106" i="17"/>
  <c r="P105" i="17"/>
  <c r="P104" i="17"/>
  <c r="P103" i="17"/>
  <c r="R98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S98" i="17" s="1"/>
  <c r="S97" i="17"/>
  <c r="S90" i="17"/>
  <c r="S89" i="17"/>
  <c r="S88" i="17"/>
  <c r="S87" i="17"/>
  <c r="S86" i="17"/>
  <c r="S85" i="17"/>
  <c r="S84" i="17"/>
  <c r="I79" i="17"/>
  <c r="H79" i="17"/>
  <c r="G79" i="17"/>
  <c r="F79" i="17"/>
  <c r="J79" i="17" s="1"/>
  <c r="E79" i="17"/>
  <c r="D79" i="17"/>
  <c r="C79" i="17"/>
  <c r="J78" i="17"/>
  <c r="J71" i="17"/>
  <c r="J70" i="17"/>
  <c r="J69" i="17"/>
  <c r="J68" i="17"/>
  <c r="J67" i="17"/>
  <c r="J66" i="17"/>
  <c r="J65" i="17"/>
  <c r="E61" i="17"/>
  <c r="D61" i="17"/>
  <c r="C61" i="17"/>
  <c r="E60" i="17"/>
  <c r="E53" i="17"/>
  <c r="E52" i="17"/>
  <c r="E51" i="17"/>
  <c r="E50" i="17"/>
  <c r="E49" i="17"/>
  <c r="E48" i="17"/>
  <c r="E47" i="17"/>
  <c r="I43" i="17"/>
  <c r="H43" i="17"/>
  <c r="G43" i="17"/>
  <c r="F43" i="17"/>
  <c r="E43" i="17"/>
  <c r="D43" i="17"/>
  <c r="C43" i="17"/>
  <c r="J43" i="17" s="1"/>
  <c r="J42" i="17"/>
  <c r="J35" i="17"/>
  <c r="J34" i="17"/>
  <c r="J33" i="17"/>
  <c r="J32" i="17"/>
  <c r="J31" i="17"/>
  <c r="J30" i="17"/>
  <c r="J29" i="17"/>
  <c r="D24" i="17"/>
  <c r="E24" i="17" s="1"/>
  <c r="C24" i="17"/>
  <c r="E23" i="17"/>
  <c r="E16" i="17"/>
  <c r="E15" i="17"/>
  <c r="E14" i="17"/>
  <c r="E13" i="17"/>
  <c r="E12" i="17"/>
  <c r="E11" i="17"/>
  <c r="E10" i="17"/>
  <c r="O163" i="16"/>
  <c r="C257" i="15"/>
  <c r="C256" i="15"/>
  <c r="C255" i="15"/>
  <c r="C254" i="15"/>
  <c r="C252" i="15"/>
  <c r="C251" i="15"/>
  <c r="C250" i="15"/>
  <c r="C249" i="15"/>
  <c r="C247" i="15"/>
  <c r="C246" i="15"/>
  <c r="C245" i="15"/>
  <c r="C244" i="15"/>
  <c r="C242" i="15"/>
  <c r="C241" i="15"/>
  <c r="C240" i="15"/>
  <c r="C239" i="15"/>
  <c r="C237" i="15"/>
  <c r="C236" i="15"/>
  <c r="C235" i="15"/>
  <c r="B234" i="15"/>
  <c r="I231" i="15"/>
  <c r="H231" i="15"/>
  <c r="G231" i="15"/>
  <c r="F231" i="15"/>
  <c r="E231" i="15"/>
  <c r="D231" i="15"/>
  <c r="C231" i="15"/>
  <c r="J231" i="15" s="1"/>
  <c r="J230" i="15"/>
  <c r="J223" i="15"/>
  <c r="J222" i="15"/>
  <c r="J221" i="15"/>
  <c r="J220" i="15"/>
  <c r="J219" i="15"/>
  <c r="J218" i="15"/>
  <c r="J217" i="15"/>
  <c r="D212" i="15"/>
  <c r="C212" i="15"/>
  <c r="E211" i="15"/>
  <c r="E204" i="15"/>
  <c r="E203" i="15"/>
  <c r="E202" i="15"/>
  <c r="E201" i="15"/>
  <c r="E200" i="15"/>
  <c r="E212" i="15" s="1"/>
  <c r="E199" i="15"/>
  <c r="E198" i="15"/>
  <c r="AI193" i="15"/>
  <c r="AH193" i="15"/>
  <c r="AG193" i="15"/>
  <c r="AF193" i="15"/>
  <c r="AE193" i="15"/>
  <c r="AD193" i="15"/>
  <c r="AC193" i="15"/>
  <c r="AB193" i="15"/>
  <c r="AA193" i="15"/>
  <c r="Z193" i="15"/>
  <c r="Y193" i="15"/>
  <c r="X193" i="15"/>
  <c r="W193" i="15"/>
  <c r="V193" i="15"/>
  <c r="U193" i="15"/>
  <c r="T193" i="15"/>
  <c r="S193" i="15"/>
  <c r="R193" i="15"/>
  <c r="Q193" i="15"/>
  <c r="P193" i="15"/>
  <c r="O193" i="15"/>
  <c r="N193" i="15"/>
  <c r="M193" i="15"/>
  <c r="L193" i="15"/>
  <c r="K193" i="15"/>
  <c r="J193" i="15"/>
  <c r="I193" i="15"/>
  <c r="H193" i="15"/>
  <c r="G193" i="15"/>
  <c r="F193" i="15"/>
  <c r="E193" i="15"/>
  <c r="D193" i="15"/>
  <c r="AJ193" i="15" s="1"/>
  <c r="C193" i="15"/>
  <c r="AJ192" i="15"/>
  <c r="AJ185" i="15"/>
  <c r="AJ184" i="15"/>
  <c r="AJ183" i="15"/>
  <c r="AJ182" i="15"/>
  <c r="AJ181" i="15"/>
  <c r="AJ180" i="15"/>
  <c r="AJ179" i="15"/>
  <c r="N174" i="15"/>
  <c r="M174" i="15"/>
  <c r="L174" i="15"/>
  <c r="K174" i="15"/>
  <c r="J174" i="15"/>
  <c r="I174" i="15"/>
  <c r="H174" i="15"/>
  <c r="G174" i="15"/>
  <c r="F174" i="15"/>
  <c r="E174" i="15"/>
  <c r="O174" i="15" s="1"/>
  <c r="D174" i="15"/>
  <c r="C174" i="15"/>
  <c r="O173" i="15"/>
  <c r="O166" i="15"/>
  <c r="O165" i="15"/>
  <c r="O164" i="15"/>
  <c r="O163" i="15"/>
  <c r="O162" i="15"/>
  <c r="O161" i="15"/>
  <c r="O160" i="15"/>
  <c r="L155" i="15"/>
  <c r="K155" i="15"/>
  <c r="J155" i="15"/>
  <c r="I155" i="15"/>
  <c r="H155" i="15"/>
  <c r="G155" i="15"/>
  <c r="F155" i="15"/>
  <c r="E155" i="15"/>
  <c r="D155" i="15"/>
  <c r="C155" i="15"/>
  <c r="M155" i="15" s="1"/>
  <c r="M154" i="15"/>
  <c r="M147" i="15"/>
  <c r="M146" i="15"/>
  <c r="M145" i="15"/>
  <c r="M144" i="15"/>
  <c r="M143" i="15"/>
  <c r="M142" i="15"/>
  <c r="M141" i="15"/>
  <c r="D136" i="15"/>
  <c r="C136" i="15"/>
  <c r="E135" i="15"/>
  <c r="E128" i="15"/>
  <c r="E127" i="15"/>
  <c r="E126" i="15"/>
  <c r="E125" i="15"/>
  <c r="E124" i="15"/>
  <c r="E123" i="15"/>
  <c r="E122" i="15"/>
  <c r="E136" i="15" s="1"/>
  <c r="O117" i="15"/>
  <c r="N117" i="15"/>
  <c r="M117" i="15"/>
  <c r="L117" i="15"/>
  <c r="K117" i="15"/>
  <c r="J117" i="15"/>
  <c r="I117" i="15"/>
  <c r="H117" i="15"/>
  <c r="G117" i="15"/>
  <c r="F117" i="15"/>
  <c r="E117" i="15"/>
  <c r="P117" i="15" s="1"/>
  <c r="D117" i="15"/>
  <c r="C117" i="15"/>
  <c r="P116" i="15"/>
  <c r="P109" i="15"/>
  <c r="P108" i="15"/>
  <c r="P107" i="15"/>
  <c r="P106" i="15"/>
  <c r="P105" i="15"/>
  <c r="P104" i="15"/>
  <c r="P103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S98" i="15" s="1"/>
  <c r="S97" i="15"/>
  <c r="S90" i="15"/>
  <c r="S89" i="15"/>
  <c r="S88" i="15"/>
  <c r="S87" i="15"/>
  <c r="S86" i="15"/>
  <c r="S85" i="15"/>
  <c r="S84" i="15"/>
  <c r="I79" i="15"/>
  <c r="H79" i="15"/>
  <c r="G79" i="15"/>
  <c r="F79" i="15"/>
  <c r="J79" i="15" s="1"/>
  <c r="E79" i="15"/>
  <c r="D79" i="15"/>
  <c r="C79" i="15"/>
  <c r="J78" i="15"/>
  <c r="J71" i="15"/>
  <c r="J70" i="15"/>
  <c r="J69" i="15"/>
  <c r="J68" i="15"/>
  <c r="J67" i="15"/>
  <c r="J66" i="15"/>
  <c r="J65" i="15"/>
  <c r="E61" i="15"/>
  <c r="D61" i="15"/>
  <c r="C61" i="15"/>
  <c r="E60" i="15"/>
  <c r="E53" i="15"/>
  <c r="E52" i="15"/>
  <c r="E51" i="15"/>
  <c r="E50" i="15"/>
  <c r="E49" i="15"/>
  <c r="E48" i="15"/>
  <c r="E47" i="15"/>
  <c r="I43" i="15"/>
  <c r="H43" i="15"/>
  <c r="G43" i="15"/>
  <c r="F43" i="15"/>
  <c r="E43" i="15"/>
  <c r="D43" i="15"/>
  <c r="C43" i="15"/>
  <c r="J43" i="15" s="1"/>
  <c r="J42" i="15"/>
  <c r="J35" i="15"/>
  <c r="J34" i="15"/>
  <c r="J33" i="15"/>
  <c r="J32" i="15"/>
  <c r="J31" i="15"/>
  <c r="J30" i="15"/>
  <c r="J29" i="15"/>
  <c r="D24" i="15"/>
  <c r="E24" i="15" s="1"/>
  <c r="C24" i="15"/>
  <c r="E23" i="15"/>
  <c r="E16" i="15"/>
  <c r="E15" i="15"/>
  <c r="E14" i="15"/>
  <c r="E13" i="15"/>
  <c r="E12" i="15"/>
  <c r="E11" i="15"/>
  <c r="E10" i="15"/>
  <c r="C257" i="14"/>
  <c r="C256" i="14"/>
  <c r="C255" i="14"/>
  <c r="C254" i="14"/>
  <c r="C252" i="14"/>
  <c r="C251" i="14"/>
  <c r="C250" i="14"/>
  <c r="C249" i="14"/>
  <c r="C247" i="14"/>
  <c r="C246" i="14"/>
  <c r="C245" i="14"/>
  <c r="C244" i="14"/>
  <c r="C242" i="14"/>
  <c r="C241" i="14"/>
  <c r="C240" i="14"/>
  <c r="C239" i="14"/>
  <c r="C237" i="14"/>
  <c r="C236" i="14"/>
  <c r="C235" i="14"/>
  <c r="B234" i="14"/>
  <c r="I231" i="14"/>
  <c r="H231" i="14"/>
  <c r="G231" i="14"/>
  <c r="F231" i="14"/>
  <c r="E231" i="14"/>
  <c r="D231" i="14"/>
  <c r="C231" i="14"/>
  <c r="J231" i="14" s="1"/>
  <c r="J230" i="14"/>
  <c r="J223" i="14"/>
  <c r="J222" i="14"/>
  <c r="J221" i="14"/>
  <c r="J220" i="14"/>
  <c r="J219" i="14"/>
  <c r="J218" i="14"/>
  <c r="J217" i="14"/>
  <c r="D212" i="14"/>
  <c r="C212" i="14"/>
  <c r="E211" i="14"/>
  <c r="E204" i="14"/>
  <c r="E203" i="14"/>
  <c r="E202" i="14"/>
  <c r="E201" i="14"/>
  <c r="E200" i="14"/>
  <c r="E212" i="14" s="1"/>
  <c r="E199" i="14"/>
  <c r="E198" i="14"/>
  <c r="AI193" i="14"/>
  <c r="AH193" i="14"/>
  <c r="AG193" i="14"/>
  <c r="AF193" i="14"/>
  <c r="AE193" i="14"/>
  <c r="AD193" i="14"/>
  <c r="AC193" i="14"/>
  <c r="AB193" i="14"/>
  <c r="AA193" i="14"/>
  <c r="Z193" i="14"/>
  <c r="Y193" i="14"/>
  <c r="X193" i="14"/>
  <c r="W193" i="14"/>
  <c r="V193" i="14"/>
  <c r="U193" i="14"/>
  <c r="T193" i="14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F193" i="14"/>
  <c r="E193" i="14"/>
  <c r="D193" i="14"/>
  <c r="AJ193" i="14" s="1"/>
  <c r="C193" i="14"/>
  <c r="AJ192" i="14"/>
  <c r="AJ185" i="14"/>
  <c r="AJ184" i="14"/>
  <c r="AJ183" i="14"/>
  <c r="AJ182" i="14"/>
  <c r="AJ181" i="14"/>
  <c r="AJ180" i="14"/>
  <c r="AJ179" i="14"/>
  <c r="N174" i="14"/>
  <c r="M174" i="14"/>
  <c r="L174" i="14"/>
  <c r="K174" i="14"/>
  <c r="J174" i="14"/>
  <c r="I174" i="14"/>
  <c r="H174" i="14"/>
  <c r="G174" i="14"/>
  <c r="F174" i="14"/>
  <c r="E174" i="14"/>
  <c r="O174" i="14" s="1"/>
  <c r="D174" i="14"/>
  <c r="C174" i="14"/>
  <c r="O173" i="14"/>
  <c r="O166" i="14"/>
  <c r="O165" i="14"/>
  <c r="O164" i="14"/>
  <c r="O163" i="14"/>
  <c r="O162" i="14"/>
  <c r="O161" i="14"/>
  <c r="O160" i="14"/>
  <c r="L155" i="14"/>
  <c r="K155" i="14"/>
  <c r="J155" i="14"/>
  <c r="I155" i="14"/>
  <c r="H155" i="14"/>
  <c r="G155" i="14"/>
  <c r="F155" i="14"/>
  <c r="E155" i="14"/>
  <c r="D155" i="14"/>
  <c r="C155" i="14"/>
  <c r="M155" i="14" s="1"/>
  <c r="M154" i="14"/>
  <c r="M147" i="14"/>
  <c r="M146" i="14"/>
  <c r="M145" i="14"/>
  <c r="M144" i="14"/>
  <c r="M143" i="14"/>
  <c r="M142" i="14"/>
  <c r="M141" i="14"/>
  <c r="D136" i="14"/>
  <c r="C136" i="14"/>
  <c r="E135" i="14"/>
  <c r="E128" i="14"/>
  <c r="E127" i="14"/>
  <c r="E126" i="14"/>
  <c r="E125" i="14"/>
  <c r="E124" i="14"/>
  <c r="E123" i="14"/>
  <c r="E122" i="14"/>
  <c r="E136" i="14" s="1"/>
  <c r="O117" i="14"/>
  <c r="N117" i="14"/>
  <c r="M117" i="14"/>
  <c r="L117" i="14"/>
  <c r="K117" i="14"/>
  <c r="J117" i="14"/>
  <c r="I117" i="14"/>
  <c r="H117" i="14"/>
  <c r="G117" i="14"/>
  <c r="F117" i="14"/>
  <c r="E117" i="14"/>
  <c r="P117" i="14" s="1"/>
  <c r="D117" i="14"/>
  <c r="C117" i="14"/>
  <c r="P116" i="14"/>
  <c r="P109" i="14"/>
  <c r="P108" i="14"/>
  <c r="P107" i="14"/>
  <c r="P106" i="14"/>
  <c r="P105" i="14"/>
  <c r="P104" i="14"/>
  <c r="P103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S98" i="14" s="1"/>
  <c r="S97" i="14"/>
  <c r="S90" i="14"/>
  <c r="S89" i="14"/>
  <c r="S88" i="14"/>
  <c r="S87" i="14"/>
  <c r="S86" i="14"/>
  <c r="S85" i="14"/>
  <c r="S84" i="14"/>
  <c r="I79" i="14"/>
  <c r="H79" i="14"/>
  <c r="G79" i="14"/>
  <c r="F79" i="14"/>
  <c r="J79" i="14" s="1"/>
  <c r="E79" i="14"/>
  <c r="D79" i="14"/>
  <c r="C79" i="14"/>
  <c r="J78" i="14"/>
  <c r="J71" i="14"/>
  <c r="J70" i="14"/>
  <c r="J69" i="14"/>
  <c r="J68" i="14"/>
  <c r="J67" i="14"/>
  <c r="J66" i="14"/>
  <c r="J65" i="14"/>
  <c r="E61" i="14"/>
  <c r="D61" i="14"/>
  <c r="C61" i="14"/>
  <c r="E60" i="14"/>
  <c r="E53" i="14"/>
  <c r="E52" i="14"/>
  <c r="E51" i="14"/>
  <c r="E50" i="14"/>
  <c r="E49" i="14"/>
  <c r="E48" i="14"/>
  <c r="E47" i="14"/>
  <c r="I43" i="14"/>
  <c r="H43" i="14"/>
  <c r="G43" i="14"/>
  <c r="F43" i="14"/>
  <c r="E43" i="14"/>
  <c r="D43" i="14"/>
  <c r="C43" i="14"/>
  <c r="J43" i="14" s="1"/>
  <c r="J42" i="14"/>
  <c r="J35" i="14"/>
  <c r="J34" i="14"/>
  <c r="J33" i="14"/>
  <c r="J32" i="14"/>
  <c r="J31" i="14"/>
  <c r="J30" i="14"/>
  <c r="J29" i="14"/>
  <c r="D24" i="14"/>
  <c r="E24" i="14" s="1"/>
  <c r="C24" i="14"/>
  <c r="E23" i="14"/>
  <c r="E16" i="14"/>
  <c r="E15" i="14"/>
  <c r="E14" i="14"/>
  <c r="E13" i="14"/>
  <c r="E12" i="14"/>
  <c r="E11" i="14"/>
  <c r="E10" i="14"/>
  <c r="C257" i="13"/>
  <c r="C256" i="13"/>
  <c r="C255" i="13"/>
  <c r="C254" i="13"/>
  <c r="C252" i="13"/>
  <c r="C251" i="13"/>
  <c r="C250" i="13"/>
  <c r="C249" i="13"/>
  <c r="C247" i="13"/>
  <c r="C246" i="13"/>
  <c r="C245" i="13"/>
  <c r="C244" i="13"/>
  <c r="C242" i="13"/>
  <c r="C241" i="13"/>
  <c r="C240" i="13"/>
  <c r="C239" i="13"/>
  <c r="C237" i="13"/>
  <c r="C236" i="13"/>
  <c r="C235" i="13"/>
  <c r="B234" i="13"/>
  <c r="I231" i="13"/>
  <c r="H231" i="13"/>
  <c r="G231" i="13"/>
  <c r="F231" i="13"/>
  <c r="E231" i="13"/>
  <c r="D231" i="13"/>
  <c r="C231" i="13"/>
  <c r="J231" i="13" s="1"/>
  <c r="J230" i="13"/>
  <c r="J223" i="13"/>
  <c r="J222" i="13"/>
  <c r="J221" i="13"/>
  <c r="J220" i="13"/>
  <c r="J219" i="13"/>
  <c r="J218" i="13"/>
  <c r="J217" i="13"/>
  <c r="D212" i="13"/>
  <c r="C212" i="13"/>
  <c r="E211" i="13"/>
  <c r="E204" i="13"/>
  <c r="E203" i="13"/>
  <c r="E202" i="13"/>
  <c r="E201" i="13"/>
  <c r="E200" i="13"/>
  <c r="E212" i="13" s="1"/>
  <c r="E199" i="13"/>
  <c r="E198" i="13"/>
  <c r="AI193" i="13"/>
  <c r="AH193" i="13"/>
  <c r="AG193" i="13"/>
  <c r="AF193" i="13"/>
  <c r="AE193" i="13"/>
  <c r="AD193" i="13"/>
  <c r="AC193" i="13"/>
  <c r="AB193" i="13"/>
  <c r="AA193" i="13"/>
  <c r="Z193" i="13"/>
  <c r="Y193" i="13"/>
  <c r="X193" i="13"/>
  <c r="W193" i="13"/>
  <c r="V193" i="13"/>
  <c r="U193" i="13"/>
  <c r="T193" i="13"/>
  <c r="S193" i="13"/>
  <c r="R193" i="13"/>
  <c r="Q193" i="13"/>
  <c r="P193" i="13"/>
  <c r="O193" i="13"/>
  <c r="N193" i="13"/>
  <c r="M193" i="13"/>
  <c r="L193" i="13"/>
  <c r="K193" i="13"/>
  <c r="J193" i="13"/>
  <c r="I193" i="13"/>
  <c r="H193" i="13"/>
  <c r="G193" i="13"/>
  <c r="F193" i="13"/>
  <c r="E193" i="13"/>
  <c r="D193" i="13"/>
  <c r="AJ193" i="13" s="1"/>
  <c r="C193" i="13"/>
  <c r="AJ192" i="13"/>
  <c r="AJ185" i="13"/>
  <c r="AJ184" i="13"/>
  <c r="AJ183" i="13"/>
  <c r="AJ182" i="13"/>
  <c r="AJ181" i="13"/>
  <c r="AJ180" i="13"/>
  <c r="AJ179" i="13"/>
  <c r="N174" i="13"/>
  <c r="M174" i="13"/>
  <c r="L174" i="13"/>
  <c r="K174" i="13"/>
  <c r="J174" i="13"/>
  <c r="I174" i="13"/>
  <c r="H174" i="13"/>
  <c r="G174" i="13"/>
  <c r="F174" i="13"/>
  <c r="E174" i="13"/>
  <c r="O174" i="13" s="1"/>
  <c r="D174" i="13"/>
  <c r="C174" i="13"/>
  <c r="O173" i="13"/>
  <c r="O166" i="13"/>
  <c r="O165" i="13"/>
  <c r="O164" i="13"/>
  <c r="O163" i="13"/>
  <c r="O162" i="13"/>
  <c r="O161" i="13"/>
  <c r="O160" i="13"/>
  <c r="L155" i="13"/>
  <c r="K155" i="13"/>
  <c r="J155" i="13"/>
  <c r="I155" i="13"/>
  <c r="H155" i="13"/>
  <c r="G155" i="13"/>
  <c r="F155" i="13"/>
  <c r="E155" i="13"/>
  <c r="D155" i="13"/>
  <c r="C155" i="13"/>
  <c r="M155" i="13" s="1"/>
  <c r="M154" i="13"/>
  <c r="M147" i="13"/>
  <c r="M146" i="13"/>
  <c r="M145" i="13"/>
  <c r="M144" i="13"/>
  <c r="M143" i="13"/>
  <c r="M142" i="13"/>
  <c r="M141" i="13"/>
  <c r="D136" i="13"/>
  <c r="C136" i="13"/>
  <c r="E135" i="13"/>
  <c r="E128" i="13"/>
  <c r="E127" i="13"/>
  <c r="E126" i="13"/>
  <c r="E125" i="13"/>
  <c r="E124" i="13"/>
  <c r="E123" i="13"/>
  <c r="E122" i="13"/>
  <c r="E136" i="13" s="1"/>
  <c r="O117" i="13"/>
  <c r="N117" i="13"/>
  <c r="M117" i="13"/>
  <c r="L117" i="13"/>
  <c r="K117" i="13"/>
  <c r="J117" i="13"/>
  <c r="I117" i="13"/>
  <c r="H117" i="13"/>
  <c r="G117" i="13"/>
  <c r="F117" i="13"/>
  <c r="E117" i="13"/>
  <c r="P117" i="13" s="1"/>
  <c r="D117" i="13"/>
  <c r="C117" i="13"/>
  <c r="P116" i="13"/>
  <c r="P109" i="13"/>
  <c r="P108" i="13"/>
  <c r="P107" i="13"/>
  <c r="P106" i="13"/>
  <c r="P105" i="13"/>
  <c r="P104" i="13"/>
  <c r="P103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S98" i="13" s="1"/>
  <c r="S97" i="13"/>
  <c r="S90" i="13"/>
  <c r="S89" i="13"/>
  <c r="S88" i="13"/>
  <c r="S87" i="13"/>
  <c r="S86" i="13"/>
  <c r="S85" i="13"/>
  <c r="S84" i="13"/>
  <c r="I79" i="13"/>
  <c r="H79" i="13"/>
  <c r="G79" i="13"/>
  <c r="F79" i="13"/>
  <c r="J79" i="13" s="1"/>
  <c r="E79" i="13"/>
  <c r="D79" i="13"/>
  <c r="C79" i="13"/>
  <c r="J78" i="13"/>
  <c r="J71" i="13"/>
  <c r="J70" i="13"/>
  <c r="J69" i="13"/>
  <c r="J68" i="13"/>
  <c r="J67" i="13"/>
  <c r="J66" i="13"/>
  <c r="J65" i="13"/>
  <c r="E61" i="13"/>
  <c r="D61" i="13"/>
  <c r="C61" i="13"/>
  <c r="E60" i="13"/>
  <c r="E53" i="13"/>
  <c r="E52" i="13"/>
  <c r="E51" i="13"/>
  <c r="E50" i="13"/>
  <c r="E49" i="13"/>
  <c r="E48" i="13"/>
  <c r="E47" i="13"/>
  <c r="I43" i="13"/>
  <c r="H43" i="13"/>
  <c r="G43" i="13"/>
  <c r="F43" i="13"/>
  <c r="E43" i="13"/>
  <c r="D43" i="13"/>
  <c r="C43" i="13"/>
  <c r="J43" i="13" s="1"/>
  <c r="J42" i="13"/>
  <c r="J35" i="13"/>
  <c r="J34" i="13"/>
  <c r="J33" i="13"/>
  <c r="J32" i="13"/>
  <c r="J31" i="13"/>
  <c r="J30" i="13"/>
  <c r="J29" i="13"/>
  <c r="D24" i="13"/>
  <c r="E24" i="13" s="1"/>
  <c r="C24" i="13"/>
  <c r="E23" i="13"/>
  <c r="E16" i="13"/>
  <c r="E15" i="13"/>
  <c r="E14" i="13"/>
  <c r="E13" i="13"/>
  <c r="E12" i="13"/>
  <c r="E11" i="13"/>
  <c r="E10" i="13"/>
  <c r="O162" i="12"/>
  <c r="C257" i="11"/>
  <c r="C256" i="11"/>
  <c r="C255" i="11"/>
  <c r="C254" i="11"/>
  <c r="C252" i="11"/>
  <c r="C251" i="11"/>
  <c r="C250" i="11"/>
  <c r="C249" i="11"/>
  <c r="C247" i="11"/>
  <c r="C246" i="11"/>
  <c r="C245" i="11"/>
  <c r="C244" i="11"/>
  <c r="C242" i="11"/>
  <c r="C241" i="11"/>
  <c r="C240" i="11"/>
  <c r="C239" i="11"/>
  <c r="C237" i="11"/>
  <c r="C236" i="11"/>
  <c r="C235" i="11"/>
  <c r="B234" i="11"/>
  <c r="I231" i="11"/>
  <c r="H231" i="11"/>
  <c r="G231" i="11"/>
  <c r="F231" i="11"/>
  <c r="E231" i="11"/>
  <c r="D231" i="11"/>
  <c r="C231" i="11"/>
  <c r="J231" i="11" s="1"/>
  <c r="J230" i="11"/>
  <c r="J223" i="11"/>
  <c r="J222" i="11"/>
  <c r="J221" i="11"/>
  <c r="J220" i="11"/>
  <c r="J219" i="11"/>
  <c r="J218" i="11"/>
  <c r="J217" i="11"/>
  <c r="D212" i="11"/>
  <c r="C212" i="11"/>
  <c r="E211" i="11"/>
  <c r="E204" i="11"/>
  <c r="E203" i="11"/>
  <c r="E202" i="11"/>
  <c r="E201" i="11"/>
  <c r="E200" i="11"/>
  <c r="E212" i="11" s="1"/>
  <c r="E199" i="11"/>
  <c r="E198" i="11"/>
  <c r="AI193" i="11"/>
  <c r="AH193" i="11"/>
  <c r="AG193" i="11"/>
  <c r="AF193" i="11"/>
  <c r="AE193" i="11"/>
  <c r="AD193" i="11"/>
  <c r="AC193" i="11"/>
  <c r="AB193" i="11"/>
  <c r="AA193" i="11"/>
  <c r="Z193" i="11"/>
  <c r="Y193" i="11"/>
  <c r="X193" i="11"/>
  <c r="W193" i="11"/>
  <c r="V193" i="11"/>
  <c r="U193" i="11"/>
  <c r="T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G193" i="11"/>
  <c r="F193" i="11"/>
  <c r="E193" i="11"/>
  <c r="D193" i="11"/>
  <c r="AJ193" i="11" s="1"/>
  <c r="C193" i="11"/>
  <c r="AJ192" i="11"/>
  <c r="AJ185" i="11"/>
  <c r="AJ184" i="11"/>
  <c r="AJ183" i="11"/>
  <c r="AJ182" i="11"/>
  <c r="AJ181" i="11"/>
  <c r="AJ180" i="11"/>
  <c r="AJ179" i="11"/>
  <c r="N174" i="11"/>
  <c r="M174" i="11"/>
  <c r="L174" i="11"/>
  <c r="K174" i="11"/>
  <c r="J174" i="11"/>
  <c r="I174" i="11"/>
  <c r="H174" i="11"/>
  <c r="G174" i="11"/>
  <c r="F174" i="11"/>
  <c r="E174" i="11"/>
  <c r="O174" i="11" s="1"/>
  <c r="D174" i="11"/>
  <c r="C174" i="11"/>
  <c r="O173" i="11"/>
  <c r="O166" i="11"/>
  <c r="O165" i="11"/>
  <c r="O164" i="11"/>
  <c r="O163" i="11"/>
  <c r="O162" i="11"/>
  <c r="O161" i="11"/>
  <c r="O160" i="11"/>
  <c r="L155" i="11"/>
  <c r="K155" i="11"/>
  <c r="J155" i="11"/>
  <c r="I155" i="11"/>
  <c r="H155" i="11"/>
  <c r="G155" i="11"/>
  <c r="F155" i="11"/>
  <c r="E155" i="11"/>
  <c r="D155" i="11"/>
  <c r="C155" i="11"/>
  <c r="M155" i="11" s="1"/>
  <c r="M154" i="11"/>
  <c r="M147" i="11"/>
  <c r="M146" i="11"/>
  <c r="M145" i="11"/>
  <c r="M144" i="11"/>
  <c r="M143" i="11"/>
  <c r="M142" i="11"/>
  <c r="M141" i="11"/>
  <c r="D136" i="11"/>
  <c r="C136" i="11"/>
  <c r="E135" i="11"/>
  <c r="E128" i="11"/>
  <c r="E127" i="11"/>
  <c r="E126" i="11"/>
  <c r="E125" i="11"/>
  <c r="E124" i="11"/>
  <c r="E123" i="11"/>
  <c r="E122" i="11"/>
  <c r="E136" i="11" s="1"/>
  <c r="O117" i="11"/>
  <c r="N117" i="11"/>
  <c r="M117" i="11"/>
  <c r="L117" i="11"/>
  <c r="K117" i="11"/>
  <c r="J117" i="11"/>
  <c r="I117" i="11"/>
  <c r="H117" i="11"/>
  <c r="G117" i="11"/>
  <c r="F117" i="11"/>
  <c r="E117" i="11"/>
  <c r="P117" i="11" s="1"/>
  <c r="D117" i="11"/>
  <c r="C117" i="11"/>
  <c r="P116" i="11"/>
  <c r="P109" i="11"/>
  <c r="P108" i="11"/>
  <c r="P107" i="11"/>
  <c r="P106" i="11"/>
  <c r="P105" i="11"/>
  <c r="P104" i="11"/>
  <c r="P103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S98" i="11" s="1"/>
  <c r="S97" i="11"/>
  <c r="S90" i="11"/>
  <c r="S89" i="11"/>
  <c r="S88" i="11"/>
  <c r="S87" i="11"/>
  <c r="S86" i="11"/>
  <c r="S85" i="11"/>
  <c r="S84" i="11"/>
  <c r="I79" i="11"/>
  <c r="H79" i="11"/>
  <c r="G79" i="11"/>
  <c r="F79" i="11"/>
  <c r="J79" i="11" s="1"/>
  <c r="E79" i="11"/>
  <c r="D79" i="11"/>
  <c r="C79" i="11"/>
  <c r="J78" i="11"/>
  <c r="J71" i="11"/>
  <c r="J70" i="11"/>
  <c r="J69" i="11"/>
  <c r="J68" i="11"/>
  <c r="J67" i="11"/>
  <c r="J66" i="11"/>
  <c r="J65" i="11"/>
  <c r="E61" i="11"/>
  <c r="D61" i="11"/>
  <c r="C61" i="11"/>
  <c r="E60" i="11"/>
  <c r="E53" i="11"/>
  <c r="E52" i="11"/>
  <c r="E51" i="11"/>
  <c r="E50" i="11"/>
  <c r="E49" i="11"/>
  <c r="E48" i="11"/>
  <c r="E47" i="11"/>
  <c r="I43" i="11"/>
  <c r="H43" i="11"/>
  <c r="G43" i="11"/>
  <c r="F43" i="11"/>
  <c r="E43" i="11"/>
  <c r="D43" i="11"/>
  <c r="C43" i="11"/>
  <c r="J43" i="11" s="1"/>
  <c r="J42" i="11"/>
  <c r="J35" i="11"/>
  <c r="J34" i="11"/>
  <c r="J33" i="11"/>
  <c r="J32" i="11"/>
  <c r="J31" i="11"/>
  <c r="J30" i="11"/>
  <c r="J29" i="11"/>
  <c r="D24" i="11"/>
  <c r="E24" i="11" s="1"/>
  <c r="C24" i="11"/>
  <c r="E23" i="11"/>
  <c r="E16" i="11"/>
  <c r="E15" i="11"/>
  <c r="E14" i="11"/>
  <c r="E13" i="11"/>
  <c r="E12" i="11"/>
  <c r="E11" i="11"/>
  <c r="E10" i="11"/>
  <c r="C257" i="10"/>
  <c r="C256" i="10"/>
  <c r="C255" i="10"/>
  <c r="C254" i="10"/>
  <c r="C252" i="10"/>
  <c r="C251" i="10"/>
  <c r="C250" i="10"/>
  <c r="C249" i="10"/>
  <c r="C247" i="10"/>
  <c r="C246" i="10"/>
  <c r="C245" i="10"/>
  <c r="C244" i="10"/>
  <c r="C242" i="10"/>
  <c r="C241" i="10"/>
  <c r="C240" i="10"/>
  <c r="C239" i="10"/>
  <c r="C237" i="10"/>
  <c r="C236" i="10"/>
  <c r="C235" i="10"/>
  <c r="B234" i="10"/>
  <c r="I231" i="10"/>
  <c r="H231" i="10"/>
  <c r="G231" i="10"/>
  <c r="F231" i="10"/>
  <c r="E231" i="10"/>
  <c r="D231" i="10"/>
  <c r="C231" i="10"/>
  <c r="J231" i="10" s="1"/>
  <c r="J230" i="10"/>
  <c r="J223" i="10"/>
  <c r="J222" i="10"/>
  <c r="J221" i="10"/>
  <c r="J220" i="10"/>
  <c r="J219" i="10"/>
  <c r="J218" i="10"/>
  <c r="J217" i="10"/>
  <c r="D212" i="10"/>
  <c r="C212" i="10"/>
  <c r="E211" i="10"/>
  <c r="E204" i="10"/>
  <c r="E203" i="10"/>
  <c r="E202" i="10"/>
  <c r="E201" i="10"/>
  <c r="E200" i="10"/>
  <c r="E212" i="10" s="1"/>
  <c r="E199" i="10"/>
  <c r="E198" i="10"/>
  <c r="AI193" i="10"/>
  <c r="AH193" i="10"/>
  <c r="AG193" i="10"/>
  <c r="AF193" i="10"/>
  <c r="AE193" i="10"/>
  <c r="AD193" i="10"/>
  <c r="AC193" i="10"/>
  <c r="AB193" i="10"/>
  <c r="AA193" i="10"/>
  <c r="Z193" i="10"/>
  <c r="Y193" i="10"/>
  <c r="X193" i="10"/>
  <c r="W193" i="10"/>
  <c r="V193" i="10"/>
  <c r="U193" i="10"/>
  <c r="T193" i="10"/>
  <c r="S193" i="10"/>
  <c r="R193" i="10"/>
  <c r="Q193" i="10"/>
  <c r="P193" i="10"/>
  <c r="O193" i="10"/>
  <c r="N193" i="10"/>
  <c r="M193" i="10"/>
  <c r="L193" i="10"/>
  <c r="K193" i="10"/>
  <c r="J193" i="10"/>
  <c r="I193" i="10"/>
  <c r="H193" i="10"/>
  <c r="G193" i="10"/>
  <c r="F193" i="10"/>
  <c r="E193" i="10"/>
  <c r="D193" i="10"/>
  <c r="AJ193" i="10" s="1"/>
  <c r="C193" i="10"/>
  <c r="AJ192" i="10"/>
  <c r="AJ185" i="10"/>
  <c r="AJ184" i="10"/>
  <c r="AJ183" i="10"/>
  <c r="AJ182" i="10"/>
  <c r="AJ181" i="10"/>
  <c r="AJ180" i="10"/>
  <c r="AJ179" i="10"/>
  <c r="N174" i="10"/>
  <c r="M174" i="10"/>
  <c r="L174" i="10"/>
  <c r="K174" i="10"/>
  <c r="J174" i="10"/>
  <c r="I174" i="10"/>
  <c r="H174" i="10"/>
  <c r="G174" i="10"/>
  <c r="F174" i="10"/>
  <c r="E174" i="10"/>
  <c r="O174" i="10" s="1"/>
  <c r="D174" i="10"/>
  <c r="C174" i="10"/>
  <c r="O173" i="10"/>
  <c r="O166" i="10"/>
  <c r="O165" i="10"/>
  <c r="O164" i="10"/>
  <c r="O163" i="10"/>
  <c r="O162" i="10"/>
  <c r="O161" i="10"/>
  <c r="O160" i="10"/>
  <c r="L155" i="10"/>
  <c r="K155" i="10"/>
  <c r="J155" i="10"/>
  <c r="I155" i="10"/>
  <c r="H155" i="10"/>
  <c r="G155" i="10"/>
  <c r="F155" i="10"/>
  <c r="E155" i="10"/>
  <c r="D155" i="10"/>
  <c r="C155" i="10"/>
  <c r="M155" i="10" s="1"/>
  <c r="M154" i="10"/>
  <c r="M147" i="10"/>
  <c r="M146" i="10"/>
  <c r="M145" i="10"/>
  <c r="M144" i="10"/>
  <c r="M143" i="10"/>
  <c r="M142" i="10"/>
  <c r="M141" i="10"/>
  <c r="D136" i="10"/>
  <c r="C136" i="10"/>
  <c r="E135" i="10"/>
  <c r="E128" i="10"/>
  <c r="E127" i="10"/>
  <c r="E126" i="10"/>
  <c r="E125" i="10"/>
  <c r="E124" i="10"/>
  <c r="E123" i="10"/>
  <c r="E122" i="10"/>
  <c r="E136" i="10" s="1"/>
  <c r="O117" i="10"/>
  <c r="N117" i="10"/>
  <c r="M117" i="10"/>
  <c r="L117" i="10"/>
  <c r="K117" i="10"/>
  <c r="J117" i="10"/>
  <c r="I117" i="10"/>
  <c r="H117" i="10"/>
  <c r="G117" i="10"/>
  <c r="F117" i="10"/>
  <c r="E117" i="10"/>
  <c r="P117" i="10" s="1"/>
  <c r="D117" i="10"/>
  <c r="C117" i="10"/>
  <c r="P116" i="10"/>
  <c r="P109" i="10"/>
  <c r="P108" i="10"/>
  <c r="P107" i="10"/>
  <c r="P106" i="10"/>
  <c r="P105" i="10"/>
  <c r="P104" i="10"/>
  <c r="P103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S98" i="10" s="1"/>
  <c r="S97" i="10"/>
  <c r="S90" i="10"/>
  <c r="S89" i="10"/>
  <c r="S88" i="10"/>
  <c r="S87" i="10"/>
  <c r="S86" i="10"/>
  <c r="S85" i="10"/>
  <c r="S84" i="10"/>
  <c r="I79" i="10"/>
  <c r="H79" i="10"/>
  <c r="G79" i="10"/>
  <c r="F79" i="10"/>
  <c r="J79" i="10" s="1"/>
  <c r="E79" i="10"/>
  <c r="D79" i="10"/>
  <c r="C79" i="10"/>
  <c r="J78" i="10"/>
  <c r="J71" i="10"/>
  <c r="J70" i="10"/>
  <c r="J69" i="10"/>
  <c r="J68" i="10"/>
  <c r="J67" i="10"/>
  <c r="J66" i="10"/>
  <c r="J65" i="10"/>
  <c r="E61" i="10"/>
  <c r="D61" i="10"/>
  <c r="C61" i="10"/>
  <c r="E60" i="10"/>
  <c r="E53" i="10"/>
  <c r="E52" i="10"/>
  <c r="E51" i="10"/>
  <c r="E50" i="10"/>
  <c r="E49" i="10"/>
  <c r="E48" i="10"/>
  <c r="E47" i="10"/>
  <c r="I43" i="10"/>
  <c r="H43" i="10"/>
  <c r="G43" i="10"/>
  <c r="F43" i="10"/>
  <c r="E43" i="10"/>
  <c r="D43" i="10"/>
  <c r="C43" i="10"/>
  <c r="J43" i="10" s="1"/>
  <c r="J42" i="10"/>
  <c r="J35" i="10"/>
  <c r="J34" i="10"/>
  <c r="J33" i="10"/>
  <c r="J32" i="10"/>
  <c r="J31" i="10"/>
  <c r="J30" i="10"/>
  <c r="J29" i="10"/>
  <c r="D24" i="10"/>
  <c r="E24" i="10" s="1"/>
  <c r="C24" i="10"/>
  <c r="E23" i="10"/>
  <c r="E16" i="10"/>
  <c r="E15" i="10"/>
  <c r="E14" i="10"/>
  <c r="E13" i="10"/>
  <c r="E12" i="10"/>
  <c r="E11" i="10"/>
  <c r="E10" i="10"/>
  <c r="C257" i="9"/>
  <c r="C256" i="9"/>
  <c r="C255" i="9"/>
  <c r="C254" i="9"/>
  <c r="C252" i="9"/>
  <c r="C251" i="9"/>
  <c r="C250" i="9"/>
  <c r="C249" i="9"/>
  <c r="C247" i="9"/>
  <c r="C246" i="9"/>
  <c r="C245" i="9"/>
  <c r="C244" i="9"/>
  <c r="C242" i="9"/>
  <c r="C241" i="9"/>
  <c r="C240" i="9"/>
  <c r="C239" i="9"/>
  <c r="C237" i="9"/>
  <c r="C236" i="9"/>
  <c r="C235" i="9"/>
  <c r="B234" i="9"/>
  <c r="I231" i="9"/>
  <c r="H231" i="9"/>
  <c r="G231" i="9"/>
  <c r="F231" i="9"/>
  <c r="E231" i="9"/>
  <c r="D231" i="9"/>
  <c r="C231" i="9"/>
  <c r="J231" i="9" s="1"/>
  <c r="J230" i="9"/>
  <c r="J223" i="9"/>
  <c r="J222" i="9"/>
  <c r="J221" i="9"/>
  <c r="J220" i="9"/>
  <c r="J219" i="9"/>
  <c r="J218" i="9"/>
  <c r="J217" i="9"/>
  <c r="D212" i="9"/>
  <c r="C212" i="9"/>
  <c r="E211" i="9"/>
  <c r="E204" i="9"/>
  <c r="E203" i="9"/>
  <c r="E202" i="9"/>
  <c r="E201" i="9"/>
  <c r="E200" i="9"/>
  <c r="E212" i="9" s="1"/>
  <c r="E199" i="9"/>
  <c r="E198" i="9"/>
  <c r="AI193" i="9"/>
  <c r="AH193" i="9"/>
  <c r="AG193" i="9"/>
  <c r="AF193" i="9"/>
  <c r="AE193" i="9"/>
  <c r="AD193" i="9"/>
  <c r="AC193" i="9"/>
  <c r="AB193" i="9"/>
  <c r="AA193" i="9"/>
  <c r="Z193" i="9"/>
  <c r="Y193" i="9"/>
  <c r="X193" i="9"/>
  <c r="W193" i="9"/>
  <c r="V193" i="9"/>
  <c r="U193" i="9"/>
  <c r="T193" i="9"/>
  <c r="S193" i="9"/>
  <c r="R193" i="9"/>
  <c r="Q193" i="9"/>
  <c r="P193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AJ193" i="9" s="1"/>
  <c r="C193" i="9"/>
  <c r="AJ192" i="9"/>
  <c r="AJ185" i="9"/>
  <c r="AJ184" i="9"/>
  <c r="AJ183" i="9"/>
  <c r="AJ182" i="9"/>
  <c r="AJ181" i="9"/>
  <c r="AJ180" i="9"/>
  <c r="AJ179" i="9"/>
  <c r="N174" i="9"/>
  <c r="M174" i="9"/>
  <c r="L174" i="9"/>
  <c r="K174" i="9"/>
  <c r="J174" i="9"/>
  <c r="I174" i="9"/>
  <c r="H174" i="9"/>
  <c r="G174" i="9"/>
  <c r="F174" i="9"/>
  <c r="E174" i="9"/>
  <c r="O174" i="9" s="1"/>
  <c r="D174" i="9"/>
  <c r="C174" i="9"/>
  <c r="O173" i="9"/>
  <c r="O166" i="9"/>
  <c r="O165" i="9"/>
  <c r="O164" i="9"/>
  <c r="O163" i="9"/>
  <c r="O162" i="9"/>
  <c r="O161" i="9"/>
  <c r="O160" i="9"/>
  <c r="L155" i="9"/>
  <c r="K155" i="9"/>
  <c r="J155" i="9"/>
  <c r="I155" i="9"/>
  <c r="H155" i="9"/>
  <c r="G155" i="9"/>
  <c r="F155" i="9"/>
  <c r="E155" i="9"/>
  <c r="D155" i="9"/>
  <c r="C155" i="9"/>
  <c r="M155" i="9" s="1"/>
  <c r="M154" i="9"/>
  <c r="M147" i="9"/>
  <c r="M146" i="9"/>
  <c r="M145" i="9"/>
  <c r="M144" i="9"/>
  <c r="M143" i="9"/>
  <c r="M142" i="9"/>
  <c r="M141" i="9"/>
  <c r="D136" i="9"/>
  <c r="C136" i="9"/>
  <c r="E135" i="9"/>
  <c r="E128" i="9"/>
  <c r="E127" i="9"/>
  <c r="E126" i="9"/>
  <c r="E125" i="9"/>
  <c r="E124" i="9"/>
  <c r="E123" i="9"/>
  <c r="E122" i="9"/>
  <c r="E136" i="9" s="1"/>
  <c r="O117" i="9"/>
  <c r="N117" i="9"/>
  <c r="M117" i="9"/>
  <c r="L117" i="9"/>
  <c r="K117" i="9"/>
  <c r="J117" i="9"/>
  <c r="I117" i="9"/>
  <c r="H117" i="9"/>
  <c r="G117" i="9"/>
  <c r="F117" i="9"/>
  <c r="E117" i="9"/>
  <c r="P117" i="9" s="1"/>
  <c r="D117" i="9"/>
  <c r="C117" i="9"/>
  <c r="P116" i="9"/>
  <c r="P109" i="9"/>
  <c r="P108" i="9"/>
  <c r="P107" i="9"/>
  <c r="P106" i="9"/>
  <c r="P105" i="9"/>
  <c r="P104" i="9"/>
  <c r="P103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S98" i="9" s="1"/>
  <c r="S97" i="9"/>
  <c r="S90" i="9"/>
  <c r="S89" i="9"/>
  <c r="S88" i="9"/>
  <c r="S87" i="9"/>
  <c r="S86" i="9"/>
  <c r="S85" i="9"/>
  <c r="S84" i="9"/>
  <c r="I79" i="9"/>
  <c r="H79" i="9"/>
  <c r="G79" i="9"/>
  <c r="F79" i="9"/>
  <c r="J79" i="9" s="1"/>
  <c r="E79" i="9"/>
  <c r="D79" i="9"/>
  <c r="C79" i="9"/>
  <c r="J78" i="9"/>
  <c r="J71" i="9"/>
  <c r="J70" i="9"/>
  <c r="J69" i="9"/>
  <c r="J68" i="9"/>
  <c r="J67" i="9"/>
  <c r="J66" i="9"/>
  <c r="J65" i="9"/>
  <c r="E61" i="9"/>
  <c r="D61" i="9"/>
  <c r="C61" i="9"/>
  <c r="E60" i="9"/>
  <c r="E53" i="9"/>
  <c r="E52" i="9"/>
  <c r="E51" i="9"/>
  <c r="E50" i="9"/>
  <c r="E49" i="9"/>
  <c r="E48" i="9"/>
  <c r="E47" i="9"/>
  <c r="I43" i="9"/>
  <c r="H43" i="9"/>
  <c r="G43" i="9"/>
  <c r="F43" i="9"/>
  <c r="E43" i="9"/>
  <c r="D43" i="9"/>
  <c r="C43" i="9"/>
  <c r="J43" i="9" s="1"/>
  <c r="J42" i="9"/>
  <c r="J35" i="9"/>
  <c r="J34" i="9"/>
  <c r="J33" i="9"/>
  <c r="J32" i="9"/>
  <c r="J31" i="9"/>
  <c r="J30" i="9"/>
  <c r="J29" i="9"/>
  <c r="D24" i="9"/>
  <c r="E24" i="9" s="1"/>
  <c r="C24" i="9"/>
  <c r="E23" i="9"/>
  <c r="E16" i="9"/>
  <c r="E15" i="9"/>
  <c r="E14" i="9"/>
  <c r="E13" i="9"/>
  <c r="E12" i="9"/>
  <c r="E11" i="9"/>
  <c r="E10" i="9"/>
  <c r="O161" i="8"/>
  <c r="C257" i="7"/>
  <c r="C256" i="7"/>
  <c r="C255" i="7"/>
  <c r="C254" i="7"/>
  <c r="C252" i="7"/>
  <c r="C251" i="7"/>
  <c r="C250" i="7"/>
  <c r="C249" i="7"/>
  <c r="C247" i="7"/>
  <c r="C246" i="7"/>
  <c r="C245" i="7"/>
  <c r="C244" i="7"/>
  <c r="C242" i="7"/>
  <c r="C241" i="7"/>
  <c r="C240" i="7"/>
  <c r="C239" i="7"/>
  <c r="C237" i="7"/>
  <c r="C236" i="7"/>
  <c r="C235" i="7"/>
  <c r="B234" i="7"/>
  <c r="I231" i="7"/>
  <c r="H231" i="7"/>
  <c r="G231" i="7"/>
  <c r="F231" i="7"/>
  <c r="E231" i="7"/>
  <c r="D231" i="7"/>
  <c r="C231" i="7"/>
  <c r="J231" i="7" s="1"/>
  <c r="J230" i="7"/>
  <c r="J223" i="7"/>
  <c r="J222" i="7"/>
  <c r="J221" i="7"/>
  <c r="J220" i="7"/>
  <c r="J219" i="7"/>
  <c r="J218" i="7"/>
  <c r="J217" i="7"/>
  <c r="D212" i="7"/>
  <c r="C212" i="7"/>
  <c r="E211" i="7"/>
  <c r="E204" i="7"/>
  <c r="E203" i="7"/>
  <c r="E202" i="7"/>
  <c r="E201" i="7"/>
  <c r="E200" i="7"/>
  <c r="E199" i="7"/>
  <c r="E198" i="7"/>
  <c r="E212" i="7" s="1"/>
  <c r="AI193" i="7"/>
  <c r="AH193" i="7"/>
  <c r="AG193" i="7"/>
  <c r="AF193" i="7"/>
  <c r="AE193" i="7"/>
  <c r="AD193" i="7"/>
  <c r="AC193" i="7"/>
  <c r="AB193" i="7"/>
  <c r="AA193" i="7"/>
  <c r="Z193" i="7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D193" i="7"/>
  <c r="C193" i="7"/>
  <c r="AJ193" i="7" s="1"/>
  <c r="AJ192" i="7"/>
  <c r="AJ185" i="7"/>
  <c r="AJ184" i="7"/>
  <c r="AJ183" i="7"/>
  <c r="AJ182" i="7"/>
  <c r="AJ181" i="7"/>
  <c r="AJ180" i="7"/>
  <c r="AJ179" i="7"/>
  <c r="N174" i="7"/>
  <c r="M174" i="7"/>
  <c r="L174" i="7"/>
  <c r="K174" i="7"/>
  <c r="J174" i="7"/>
  <c r="I174" i="7"/>
  <c r="H174" i="7"/>
  <c r="G174" i="7"/>
  <c r="O174" i="7" s="1"/>
  <c r="F174" i="7"/>
  <c r="E174" i="7"/>
  <c r="D174" i="7"/>
  <c r="C174" i="7"/>
  <c r="O173" i="7"/>
  <c r="O166" i="7"/>
  <c r="O165" i="7"/>
  <c r="O164" i="7"/>
  <c r="O163" i="7"/>
  <c r="O162" i="7"/>
  <c r="O161" i="7"/>
  <c r="O160" i="7"/>
  <c r="L155" i="7"/>
  <c r="K155" i="7"/>
  <c r="J155" i="7"/>
  <c r="I155" i="7"/>
  <c r="H155" i="7"/>
  <c r="G155" i="7"/>
  <c r="F155" i="7"/>
  <c r="E155" i="7"/>
  <c r="D155" i="7"/>
  <c r="C155" i="7"/>
  <c r="M155" i="7" s="1"/>
  <c r="M154" i="7"/>
  <c r="M147" i="7"/>
  <c r="M146" i="7"/>
  <c r="M145" i="7"/>
  <c r="M144" i="7"/>
  <c r="M143" i="7"/>
  <c r="M142" i="7"/>
  <c r="M141" i="7"/>
  <c r="D136" i="7"/>
  <c r="C136" i="7"/>
  <c r="E135" i="7"/>
  <c r="E128" i="7"/>
  <c r="E127" i="7"/>
  <c r="E126" i="7"/>
  <c r="E125" i="7"/>
  <c r="E124" i="7"/>
  <c r="E136" i="7" s="1"/>
  <c r="E123" i="7"/>
  <c r="E122" i="7"/>
  <c r="O117" i="7"/>
  <c r="N117" i="7"/>
  <c r="M117" i="7"/>
  <c r="L117" i="7"/>
  <c r="K117" i="7"/>
  <c r="J117" i="7"/>
  <c r="I117" i="7"/>
  <c r="H117" i="7"/>
  <c r="G117" i="7"/>
  <c r="F117" i="7"/>
  <c r="E117" i="7"/>
  <c r="P117" i="7" s="1"/>
  <c r="D117" i="7"/>
  <c r="C117" i="7"/>
  <c r="P116" i="7"/>
  <c r="P109" i="7"/>
  <c r="P108" i="7"/>
  <c r="P107" i="7"/>
  <c r="P106" i="7"/>
  <c r="P105" i="7"/>
  <c r="P104" i="7"/>
  <c r="P103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S98" i="7" s="1"/>
  <c r="S97" i="7"/>
  <c r="S90" i="7"/>
  <c r="S89" i="7"/>
  <c r="S88" i="7"/>
  <c r="S87" i="7"/>
  <c r="S86" i="7"/>
  <c r="S85" i="7"/>
  <c r="S84" i="7"/>
  <c r="I79" i="7"/>
  <c r="J79" i="7" s="1"/>
  <c r="H79" i="7"/>
  <c r="G79" i="7"/>
  <c r="F79" i="7"/>
  <c r="E79" i="7"/>
  <c r="D79" i="7"/>
  <c r="C79" i="7"/>
  <c r="J78" i="7"/>
  <c r="J71" i="7"/>
  <c r="J70" i="7"/>
  <c r="J69" i="7"/>
  <c r="J68" i="7"/>
  <c r="J67" i="7"/>
  <c r="J66" i="7"/>
  <c r="J65" i="7"/>
  <c r="D61" i="7"/>
  <c r="E61" i="7" s="1"/>
  <c r="C61" i="7"/>
  <c r="E60" i="7"/>
  <c r="E53" i="7"/>
  <c r="E52" i="7"/>
  <c r="E51" i="7"/>
  <c r="E50" i="7"/>
  <c r="E49" i="7"/>
  <c r="E48" i="7"/>
  <c r="E47" i="7"/>
  <c r="I43" i="7"/>
  <c r="H43" i="7"/>
  <c r="G43" i="7"/>
  <c r="F43" i="7"/>
  <c r="E43" i="7"/>
  <c r="D43" i="7"/>
  <c r="C43" i="7"/>
  <c r="J43" i="7" s="1"/>
  <c r="J42" i="7"/>
  <c r="J35" i="7"/>
  <c r="J34" i="7"/>
  <c r="J33" i="7"/>
  <c r="J32" i="7"/>
  <c r="J31" i="7"/>
  <c r="J30" i="7"/>
  <c r="J29" i="7"/>
  <c r="E24" i="7"/>
  <c r="D24" i="7"/>
  <c r="C24" i="7"/>
  <c r="E23" i="7"/>
  <c r="E16" i="7"/>
  <c r="E15" i="7"/>
  <c r="E14" i="7"/>
  <c r="E13" i="7"/>
  <c r="E12" i="7"/>
  <c r="E11" i="7"/>
  <c r="E10" i="7"/>
  <c r="C257" i="6"/>
  <c r="C256" i="6"/>
  <c r="C255" i="6"/>
  <c r="C254" i="6"/>
  <c r="C252" i="6"/>
  <c r="C251" i="6"/>
  <c r="C250" i="6"/>
  <c r="C249" i="6"/>
  <c r="C247" i="6"/>
  <c r="C246" i="6"/>
  <c r="C245" i="6"/>
  <c r="C244" i="6"/>
  <c r="C242" i="6"/>
  <c r="C241" i="6"/>
  <c r="C240" i="6"/>
  <c r="C239" i="6"/>
  <c r="C237" i="6"/>
  <c r="C236" i="6"/>
  <c r="C235" i="6"/>
  <c r="B234" i="6"/>
  <c r="I231" i="6"/>
  <c r="H231" i="6"/>
  <c r="G231" i="6"/>
  <c r="F231" i="6"/>
  <c r="E231" i="6"/>
  <c r="D231" i="6"/>
  <c r="C231" i="6"/>
  <c r="J231" i="6" s="1"/>
  <c r="J230" i="6"/>
  <c r="J223" i="6"/>
  <c r="J222" i="6"/>
  <c r="J221" i="6"/>
  <c r="J220" i="6"/>
  <c r="J219" i="6"/>
  <c r="J218" i="6"/>
  <c r="J217" i="6"/>
  <c r="D212" i="6"/>
  <c r="C212" i="6"/>
  <c r="E211" i="6"/>
  <c r="E204" i="6"/>
  <c r="E203" i="6"/>
  <c r="E202" i="6"/>
  <c r="E201" i="6"/>
  <c r="E200" i="6"/>
  <c r="E212" i="6" s="1"/>
  <c r="E199" i="6"/>
  <c r="E198" i="6"/>
  <c r="AI193" i="6"/>
  <c r="AH193" i="6"/>
  <c r="AG193" i="6"/>
  <c r="AF193" i="6"/>
  <c r="AE193" i="6"/>
  <c r="AD193" i="6"/>
  <c r="AC193" i="6"/>
  <c r="AB193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AJ193" i="6" s="1"/>
  <c r="C193" i="6"/>
  <c r="AJ192" i="6"/>
  <c r="AJ185" i="6"/>
  <c r="AJ184" i="6"/>
  <c r="AJ183" i="6"/>
  <c r="AJ182" i="6"/>
  <c r="AJ181" i="6"/>
  <c r="AJ180" i="6"/>
  <c r="AJ179" i="6"/>
  <c r="N174" i="6"/>
  <c r="M174" i="6"/>
  <c r="L174" i="6"/>
  <c r="K174" i="6"/>
  <c r="J174" i="6"/>
  <c r="I174" i="6"/>
  <c r="H174" i="6"/>
  <c r="G174" i="6"/>
  <c r="F174" i="6"/>
  <c r="E174" i="6"/>
  <c r="O174" i="6" s="1"/>
  <c r="D174" i="6"/>
  <c r="C174" i="6"/>
  <c r="O173" i="6"/>
  <c r="O166" i="6"/>
  <c r="O165" i="6"/>
  <c r="O164" i="6"/>
  <c r="O163" i="6"/>
  <c r="O162" i="6"/>
  <c r="O161" i="6"/>
  <c r="O160" i="6"/>
  <c r="L155" i="6"/>
  <c r="K155" i="6"/>
  <c r="J155" i="6"/>
  <c r="I155" i="6"/>
  <c r="H155" i="6"/>
  <c r="G155" i="6"/>
  <c r="F155" i="6"/>
  <c r="E155" i="6"/>
  <c r="D155" i="6"/>
  <c r="C155" i="6"/>
  <c r="M155" i="6" s="1"/>
  <c r="M154" i="6"/>
  <c r="M147" i="6"/>
  <c r="M146" i="6"/>
  <c r="M145" i="6"/>
  <c r="M144" i="6"/>
  <c r="M143" i="6"/>
  <c r="M142" i="6"/>
  <c r="M141" i="6"/>
  <c r="D136" i="6"/>
  <c r="C136" i="6"/>
  <c r="E135" i="6"/>
  <c r="E128" i="6"/>
  <c r="E127" i="6"/>
  <c r="E126" i="6"/>
  <c r="E125" i="6"/>
  <c r="E124" i="6"/>
  <c r="E123" i="6"/>
  <c r="E122" i="6"/>
  <c r="E136" i="6" s="1"/>
  <c r="O117" i="6"/>
  <c r="N117" i="6"/>
  <c r="M117" i="6"/>
  <c r="L117" i="6"/>
  <c r="K117" i="6"/>
  <c r="J117" i="6"/>
  <c r="I117" i="6"/>
  <c r="H117" i="6"/>
  <c r="G117" i="6"/>
  <c r="F117" i="6"/>
  <c r="E117" i="6"/>
  <c r="P117" i="6" s="1"/>
  <c r="D117" i="6"/>
  <c r="C117" i="6"/>
  <c r="P116" i="6"/>
  <c r="P109" i="6"/>
  <c r="P108" i="6"/>
  <c r="P107" i="6"/>
  <c r="P106" i="6"/>
  <c r="P105" i="6"/>
  <c r="P104" i="6"/>
  <c r="P103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S98" i="6" s="1"/>
  <c r="S97" i="6"/>
  <c r="S90" i="6"/>
  <c r="S89" i="6"/>
  <c r="S88" i="6"/>
  <c r="S87" i="6"/>
  <c r="S86" i="6"/>
  <c r="S85" i="6"/>
  <c r="S84" i="6"/>
  <c r="I79" i="6"/>
  <c r="H79" i="6"/>
  <c r="G79" i="6"/>
  <c r="F79" i="6"/>
  <c r="J79" i="6" s="1"/>
  <c r="E79" i="6"/>
  <c r="D79" i="6"/>
  <c r="C79" i="6"/>
  <c r="J78" i="6"/>
  <c r="J71" i="6"/>
  <c r="J70" i="6"/>
  <c r="J69" i="6"/>
  <c r="J68" i="6"/>
  <c r="J67" i="6"/>
  <c r="J66" i="6"/>
  <c r="J65" i="6"/>
  <c r="E61" i="6"/>
  <c r="D61" i="6"/>
  <c r="C61" i="6"/>
  <c r="E60" i="6"/>
  <c r="E53" i="6"/>
  <c r="E52" i="6"/>
  <c r="E51" i="6"/>
  <c r="E50" i="6"/>
  <c r="E49" i="6"/>
  <c r="E48" i="6"/>
  <c r="E47" i="6"/>
  <c r="I43" i="6"/>
  <c r="H43" i="6"/>
  <c r="G43" i="6"/>
  <c r="F43" i="6"/>
  <c r="E43" i="6"/>
  <c r="D43" i="6"/>
  <c r="C43" i="6"/>
  <c r="J43" i="6" s="1"/>
  <c r="J42" i="6"/>
  <c r="J35" i="6"/>
  <c r="J34" i="6"/>
  <c r="J33" i="6"/>
  <c r="J32" i="6"/>
  <c r="J31" i="6"/>
  <c r="J30" i="6"/>
  <c r="J29" i="6"/>
  <c r="D24" i="6"/>
  <c r="E24" i="6" s="1"/>
  <c r="C24" i="6"/>
  <c r="E23" i="6"/>
  <c r="E16" i="6"/>
  <c r="E15" i="6"/>
  <c r="E14" i="6"/>
  <c r="E13" i="6"/>
  <c r="E12" i="6"/>
  <c r="E11" i="6"/>
  <c r="E10" i="6"/>
  <c r="C257" i="5"/>
  <c r="C256" i="5"/>
  <c r="C255" i="5"/>
  <c r="C254" i="5"/>
  <c r="C252" i="5"/>
  <c r="C251" i="5"/>
  <c r="C250" i="5"/>
  <c r="C249" i="5"/>
  <c r="C247" i="5"/>
  <c r="C246" i="5"/>
  <c r="C245" i="5"/>
  <c r="C244" i="5"/>
  <c r="C242" i="5"/>
  <c r="C241" i="5"/>
  <c r="C240" i="5"/>
  <c r="C239" i="5"/>
  <c r="C237" i="5"/>
  <c r="C236" i="5"/>
  <c r="C235" i="5"/>
  <c r="B234" i="5"/>
  <c r="I231" i="5"/>
  <c r="H231" i="5"/>
  <c r="G231" i="5"/>
  <c r="F231" i="5"/>
  <c r="E231" i="5"/>
  <c r="D231" i="5"/>
  <c r="C231" i="5"/>
  <c r="J231" i="5" s="1"/>
  <c r="J230" i="5"/>
  <c r="J223" i="5"/>
  <c r="J222" i="5"/>
  <c r="J221" i="5"/>
  <c r="J220" i="5"/>
  <c r="J219" i="5"/>
  <c r="J218" i="5"/>
  <c r="J217" i="5"/>
  <c r="D212" i="5"/>
  <c r="C212" i="5"/>
  <c r="E211" i="5"/>
  <c r="E204" i="5"/>
  <c r="E203" i="5"/>
  <c r="E202" i="5"/>
  <c r="E201" i="5"/>
  <c r="E200" i="5"/>
  <c r="E212" i="5" s="1"/>
  <c r="E199" i="5"/>
  <c r="E198" i="5"/>
  <c r="AI193" i="5"/>
  <c r="AH193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AJ193" i="5" s="1"/>
  <c r="AJ192" i="5"/>
  <c r="AJ185" i="5"/>
  <c r="AJ184" i="5"/>
  <c r="AJ183" i="5"/>
  <c r="AJ182" i="5"/>
  <c r="AJ181" i="5"/>
  <c r="AJ180" i="5"/>
  <c r="AJ179" i="5"/>
  <c r="N174" i="5"/>
  <c r="M174" i="5"/>
  <c r="L174" i="5"/>
  <c r="K174" i="5"/>
  <c r="J174" i="5"/>
  <c r="I174" i="5"/>
  <c r="H174" i="5"/>
  <c r="G174" i="5"/>
  <c r="F174" i="5"/>
  <c r="E174" i="5"/>
  <c r="O174" i="5" s="1"/>
  <c r="D174" i="5"/>
  <c r="C174" i="5"/>
  <c r="O173" i="5"/>
  <c r="O166" i="5"/>
  <c r="O165" i="5"/>
  <c r="O164" i="5"/>
  <c r="O163" i="5"/>
  <c r="O162" i="5"/>
  <c r="O161" i="5"/>
  <c r="O160" i="5"/>
  <c r="L155" i="5"/>
  <c r="K155" i="5"/>
  <c r="J155" i="5"/>
  <c r="I155" i="5"/>
  <c r="H155" i="5"/>
  <c r="G155" i="5"/>
  <c r="F155" i="5"/>
  <c r="E155" i="5"/>
  <c r="D155" i="5"/>
  <c r="C155" i="5"/>
  <c r="M155" i="5" s="1"/>
  <c r="M154" i="5"/>
  <c r="M147" i="5"/>
  <c r="M146" i="5"/>
  <c r="M145" i="5"/>
  <c r="M144" i="5"/>
  <c r="M143" i="5"/>
  <c r="M142" i="5"/>
  <c r="M141" i="5"/>
  <c r="D136" i="5"/>
  <c r="C136" i="5"/>
  <c r="E135" i="5"/>
  <c r="E128" i="5"/>
  <c r="E127" i="5"/>
  <c r="E126" i="5"/>
  <c r="E125" i="5"/>
  <c r="E124" i="5"/>
  <c r="E123" i="5"/>
  <c r="E122" i="5"/>
  <c r="E136" i="5" s="1"/>
  <c r="O117" i="5"/>
  <c r="N117" i="5"/>
  <c r="M117" i="5"/>
  <c r="L117" i="5"/>
  <c r="K117" i="5"/>
  <c r="J117" i="5"/>
  <c r="I117" i="5"/>
  <c r="H117" i="5"/>
  <c r="G117" i="5"/>
  <c r="F117" i="5"/>
  <c r="E117" i="5"/>
  <c r="P117" i="5" s="1"/>
  <c r="D117" i="5"/>
  <c r="C117" i="5"/>
  <c r="P116" i="5"/>
  <c r="P109" i="5"/>
  <c r="P108" i="5"/>
  <c r="P107" i="5"/>
  <c r="P106" i="5"/>
  <c r="P105" i="5"/>
  <c r="P104" i="5"/>
  <c r="P103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S98" i="5" s="1"/>
  <c r="S97" i="5"/>
  <c r="S90" i="5"/>
  <c r="S89" i="5"/>
  <c r="S88" i="5"/>
  <c r="S87" i="5"/>
  <c r="S86" i="5"/>
  <c r="S85" i="5"/>
  <c r="S84" i="5"/>
  <c r="I79" i="5"/>
  <c r="H79" i="5"/>
  <c r="G79" i="5"/>
  <c r="F79" i="5"/>
  <c r="J79" i="5" s="1"/>
  <c r="E79" i="5"/>
  <c r="D79" i="5"/>
  <c r="C79" i="5"/>
  <c r="J78" i="5"/>
  <c r="J71" i="5"/>
  <c r="J70" i="5"/>
  <c r="J69" i="5"/>
  <c r="J68" i="5"/>
  <c r="J67" i="5"/>
  <c r="J66" i="5"/>
  <c r="J65" i="5"/>
  <c r="E61" i="5"/>
  <c r="D61" i="5"/>
  <c r="C61" i="5"/>
  <c r="E60" i="5"/>
  <c r="E53" i="5"/>
  <c r="E52" i="5"/>
  <c r="E51" i="5"/>
  <c r="E50" i="5"/>
  <c r="E49" i="5"/>
  <c r="E48" i="5"/>
  <c r="E47" i="5"/>
  <c r="I43" i="5"/>
  <c r="H43" i="5"/>
  <c r="G43" i="5"/>
  <c r="F43" i="5"/>
  <c r="E43" i="5"/>
  <c r="D43" i="5"/>
  <c r="C43" i="5"/>
  <c r="J43" i="5" s="1"/>
  <c r="J42" i="5"/>
  <c r="J35" i="5"/>
  <c r="J34" i="5"/>
  <c r="J33" i="5"/>
  <c r="J32" i="5"/>
  <c r="J31" i="5"/>
  <c r="J30" i="5"/>
  <c r="J29" i="5"/>
  <c r="D24" i="5"/>
  <c r="E24" i="5" s="1"/>
  <c r="C24" i="5"/>
  <c r="E23" i="5"/>
  <c r="E16" i="5"/>
  <c r="E15" i="5"/>
  <c r="E14" i="5"/>
  <c r="E13" i="5"/>
  <c r="E12" i="5"/>
  <c r="E11" i="5"/>
  <c r="E10" i="5"/>
  <c r="D160" i="1"/>
  <c r="E160" i="1"/>
  <c r="F160" i="1"/>
  <c r="G160" i="1"/>
  <c r="H160" i="1"/>
  <c r="I160" i="1"/>
  <c r="J160" i="1"/>
  <c r="K160" i="1"/>
  <c r="L160" i="1"/>
  <c r="M160" i="1"/>
  <c r="N160" i="1"/>
  <c r="D161" i="1"/>
  <c r="E161" i="1"/>
  <c r="F161" i="1"/>
  <c r="G161" i="1"/>
  <c r="H161" i="1"/>
  <c r="I161" i="1"/>
  <c r="J161" i="1"/>
  <c r="K161" i="1"/>
  <c r="L161" i="1"/>
  <c r="M161" i="1"/>
  <c r="N161" i="1"/>
  <c r="D162" i="1"/>
  <c r="E162" i="1"/>
  <c r="F162" i="1"/>
  <c r="G162" i="1"/>
  <c r="H162" i="1"/>
  <c r="I162" i="1"/>
  <c r="J162" i="1"/>
  <c r="K162" i="1"/>
  <c r="L162" i="1"/>
  <c r="M162" i="1"/>
  <c r="N162" i="1"/>
  <c r="D163" i="1"/>
  <c r="E163" i="1"/>
  <c r="F163" i="1"/>
  <c r="G163" i="1"/>
  <c r="H163" i="1"/>
  <c r="I163" i="1"/>
  <c r="J163" i="1"/>
  <c r="K163" i="1"/>
  <c r="L163" i="1"/>
  <c r="M163" i="1"/>
  <c r="N163" i="1"/>
  <c r="D164" i="1"/>
  <c r="E164" i="1"/>
  <c r="F164" i="1"/>
  <c r="G164" i="1"/>
  <c r="H164" i="1"/>
  <c r="I164" i="1"/>
  <c r="J164" i="1"/>
  <c r="K164" i="1"/>
  <c r="L164" i="1"/>
  <c r="M164" i="1"/>
  <c r="N164" i="1"/>
  <c r="D165" i="1"/>
  <c r="E165" i="1"/>
  <c r="F165" i="1"/>
  <c r="G165" i="1"/>
  <c r="H165" i="1"/>
  <c r="I165" i="1"/>
  <c r="J165" i="1"/>
  <c r="K165" i="1"/>
  <c r="L165" i="1"/>
  <c r="M165" i="1"/>
  <c r="N165" i="1"/>
  <c r="D166" i="1"/>
  <c r="E166" i="1"/>
  <c r="F166" i="1"/>
  <c r="G166" i="1"/>
  <c r="H166" i="1"/>
  <c r="I166" i="1"/>
  <c r="J166" i="1"/>
  <c r="K166" i="1"/>
  <c r="L166" i="1"/>
  <c r="M166" i="1"/>
  <c r="N166" i="1"/>
  <c r="D173" i="1"/>
  <c r="E173" i="1"/>
  <c r="F173" i="1"/>
  <c r="G173" i="1"/>
  <c r="H173" i="1"/>
  <c r="I173" i="1"/>
  <c r="J173" i="1"/>
  <c r="K173" i="1"/>
  <c r="L173" i="1"/>
  <c r="M173" i="1"/>
  <c r="N173" i="1"/>
  <c r="E174" i="1"/>
  <c r="I174" i="1"/>
  <c r="K174" i="1"/>
  <c r="M174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D117" i="1"/>
  <c r="E117" i="1"/>
  <c r="F117" i="1"/>
  <c r="G117" i="1"/>
  <c r="H117" i="1"/>
  <c r="O160" i="4"/>
  <c r="P110" i="1"/>
  <c r="P111" i="1"/>
  <c r="P112" i="1"/>
  <c r="P113" i="1"/>
  <c r="P114" i="1"/>
  <c r="P115" i="1"/>
  <c r="P116" i="1"/>
  <c r="P116" i="33"/>
  <c r="P109" i="29"/>
  <c r="P108" i="25"/>
  <c r="P107" i="20"/>
  <c r="P106" i="16"/>
  <c r="P105" i="12"/>
  <c r="P104" i="8"/>
  <c r="P103" i="4"/>
  <c r="J42" i="33"/>
  <c r="C257" i="33"/>
  <c r="C256" i="33"/>
  <c r="C255" i="33"/>
  <c r="C254" i="33"/>
  <c r="C252" i="33"/>
  <c r="C251" i="33"/>
  <c r="C250" i="33"/>
  <c r="C249" i="33"/>
  <c r="C247" i="33"/>
  <c r="C246" i="33"/>
  <c r="C245" i="33"/>
  <c r="C244" i="33"/>
  <c r="C242" i="33"/>
  <c r="C241" i="33"/>
  <c r="C240" i="33"/>
  <c r="C239" i="33"/>
  <c r="C237" i="33"/>
  <c r="C236" i="33"/>
  <c r="C235" i="33"/>
  <c r="B234" i="33"/>
  <c r="I231" i="33"/>
  <c r="H231" i="33"/>
  <c r="G231" i="33"/>
  <c r="F231" i="33"/>
  <c r="E231" i="33"/>
  <c r="D231" i="33"/>
  <c r="C231" i="33"/>
  <c r="J230" i="33"/>
  <c r="J223" i="33"/>
  <c r="J222" i="33"/>
  <c r="J221" i="33"/>
  <c r="J220" i="33"/>
  <c r="J219" i="33"/>
  <c r="J218" i="33"/>
  <c r="J217" i="33"/>
  <c r="D212" i="33"/>
  <c r="C212" i="33"/>
  <c r="E211" i="33"/>
  <c r="E204" i="33"/>
  <c r="E203" i="33"/>
  <c r="E202" i="33"/>
  <c r="E201" i="33"/>
  <c r="E200" i="33"/>
  <c r="E199" i="33"/>
  <c r="E198" i="33"/>
  <c r="AI193" i="33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D193" i="33"/>
  <c r="C193" i="33"/>
  <c r="AJ192" i="33"/>
  <c r="AJ185" i="33"/>
  <c r="AJ184" i="33"/>
  <c r="AJ183" i="33"/>
  <c r="AJ182" i="33"/>
  <c r="AJ181" i="33"/>
  <c r="AJ180" i="33"/>
  <c r="AJ179" i="33"/>
  <c r="N174" i="33"/>
  <c r="M174" i="33"/>
  <c r="L174" i="33"/>
  <c r="K174" i="33"/>
  <c r="J174" i="33"/>
  <c r="I174" i="33"/>
  <c r="H174" i="33"/>
  <c r="G174" i="33"/>
  <c r="F174" i="33"/>
  <c r="E174" i="33"/>
  <c r="O174" i="33" s="1"/>
  <c r="D174" i="33"/>
  <c r="C174" i="33"/>
  <c r="O166" i="33"/>
  <c r="O165" i="33"/>
  <c r="O164" i="33"/>
  <c r="O163" i="33"/>
  <c r="O162" i="33"/>
  <c r="O161" i="33"/>
  <c r="O160" i="33"/>
  <c r="L155" i="33"/>
  <c r="K155" i="33"/>
  <c r="J155" i="33"/>
  <c r="I155" i="33"/>
  <c r="H155" i="33"/>
  <c r="G155" i="33"/>
  <c r="F155" i="33"/>
  <c r="E155" i="33"/>
  <c r="D155" i="33"/>
  <c r="C155" i="33"/>
  <c r="M155" i="33" s="1"/>
  <c r="M154" i="33"/>
  <c r="M147" i="33"/>
  <c r="M146" i="33"/>
  <c r="M145" i="33"/>
  <c r="M144" i="33"/>
  <c r="M143" i="33"/>
  <c r="M142" i="33"/>
  <c r="M141" i="33"/>
  <c r="D136" i="33"/>
  <c r="C136" i="33"/>
  <c r="E135" i="33"/>
  <c r="E128" i="33"/>
  <c r="E127" i="33"/>
  <c r="E126" i="33"/>
  <c r="E125" i="33"/>
  <c r="E124" i="33"/>
  <c r="E123" i="33"/>
  <c r="E122" i="33"/>
  <c r="O117" i="33"/>
  <c r="N117" i="33"/>
  <c r="M117" i="33"/>
  <c r="L117" i="33"/>
  <c r="K117" i="33"/>
  <c r="J117" i="33"/>
  <c r="I117" i="33"/>
  <c r="H117" i="33"/>
  <c r="G117" i="33"/>
  <c r="F117" i="33"/>
  <c r="E117" i="33"/>
  <c r="D117" i="33"/>
  <c r="C117" i="33"/>
  <c r="P109" i="33"/>
  <c r="P108" i="33"/>
  <c r="P107" i="33"/>
  <c r="P106" i="33"/>
  <c r="P105" i="33"/>
  <c r="P104" i="33"/>
  <c r="P103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S97" i="33"/>
  <c r="S90" i="33"/>
  <c r="S89" i="33"/>
  <c r="S88" i="33"/>
  <c r="S87" i="33"/>
  <c r="S86" i="33"/>
  <c r="S85" i="33"/>
  <c r="S84" i="33"/>
  <c r="I79" i="33"/>
  <c r="H79" i="33"/>
  <c r="G79" i="33"/>
  <c r="F79" i="33"/>
  <c r="E79" i="33"/>
  <c r="D79" i="33"/>
  <c r="C79" i="33"/>
  <c r="J78" i="33"/>
  <c r="J71" i="33"/>
  <c r="J70" i="33"/>
  <c r="J69" i="33"/>
  <c r="J68" i="33"/>
  <c r="J67" i="33"/>
  <c r="J66" i="33"/>
  <c r="J65" i="33"/>
  <c r="D61" i="33"/>
  <c r="C61" i="33"/>
  <c r="E60" i="33"/>
  <c r="E53" i="33"/>
  <c r="E52" i="33"/>
  <c r="E51" i="33"/>
  <c r="E50" i="33"/>
  <c r="E49" i="33"/>
  <c r="E48" i="33"/>
  <c r="E47" i="33"/>
  <c r="I43" i="33"/>
  <c r="H43" i="33"/>
  <c r="G43" i="33"/>
  <c r="F43" i="33"/>
  <c r="E43" i="33"/>
  <c r="D43" i="33"/>
  <c r="C43" i="33"/>
  <c r="J35" i="33"/>
  <c r="J34" i="33"/>
  <c r="J33" i="33"/>
  <c r="J32" i="33"/>
  <c r="J31" i="33"/>
  <c r="J30" i="33"/>
  <c r="J29" i="33"/>
  <c r="D24" i="33"/>
  <c r="C24" i="33"/>
  <c r="E23" i="33"/>
  <c r="E16" i="33"/>
  <c r="E15" i="33"/>
  <c r="E14" i="33"/>
  <c r="E13" i="33"/>
  <c r="E12" i="33"/>
  <c r="E11" i="33"/>
  <c r="E10" i="33"/>
  <c r="C257" i="29"/>
  <c r="C256" i="29"/>
  <c r="C255" i="29"/>
  <c r="C254" i="29"/>
  <c r="C252" i="29"/>
  <c r="C251" i="29"/>
  <c r="C250" i="29"/>
  <c r="C249" i="29"/>
  <c r="C247" i="29"/>
  <c r="C246" i="29"/>
  <c r="C245" i="29"/>
  <c r="C244" i="29"/>
  <c r="C242" i="29"/>
  <c r="C241" i="29"/>
  <c r="C240" i="29"/>
  <c r="C239" i="29"/>
  <c r="C237" i="29"/>
  <c r="C236" i="29"/>
  <c r="C235" i="29"/>
  <c r="B234" i="29"/>
  <c r="I231" i="29"/>
  <c r="H231" i="29"/>
  <c r="G231" i="29"/>
  <c r="F231" i="29"/>
  <c r="E231" i="29"/>
  <c r="D231" i="29"/>
  <c r="C231" i="29"/>
  <c r="J230" i="29"/>
  <c r="J223" i="29"/>
  <c r="J222" i="29"/>
  <c r="J221" i="29"/>
  <c r="J220" i="29"/>
  <c r="J219" i="29"/>
  <c r="J218" i="29"/>
  <c r="J217" i="29"/>
  <c r="D212" i="29"/>
  <c r="C212" i="29"/>
  <c r="E211" i="29"/>
  <c r="E204" i="29"/>
  <c r="E203" i="29"/>
  <c r="E202" i="29"/>
  <c r="E201" i="29"/>
  <c r="E200" i="29"/>
  <c r="E199" i="29"/>
  <c r="E198" i="29"/>
  <c r="AI193" i="29"/>
  <c r="AH193" i="29"/>
  <c r="AG193" i="29"/>
  <c r="AF193" i="29"/>
  <c r="AE193" i="29"/>
  <c r="AD193" i="29"/>
  <c r="AC193" i="29"/>
  <c r="AB193" i="29"/>
  <c r="AA193" i="29"/>
  <c r="Z193" i="29"/>
  <c r="Y193" i="29"/>
  <c r="X193" i="29"/>
  <c r="W193" i="29"/>
  <c r="V193" i="29"/>
  <c r="U193" i="29"/>
  <c r="T193" i="29"/>
  <c r="S193" i="29"/>
  <c r="R193" i="29"/>
  <c r="Q193" i="29"/>
  <c r="P193" i="29"/>
  <c r="O193" i="29"/>
  <c r="N193" i="29"/>
  <c r="M193" i="29"/>
  <c r="L193" i="29"/>
  <c r="K193" i="29"/>
  <c r="J193" i="29"/>
  <c r="I193" i="29"/>
  <c r="H193" i="29"/>
  <c r="G193" i="29"/>
  <c r="F193" i="29"/>
  <c r="E193" i="29"/>
  <c r="D193" i="29"/>
  <c r="C193" i="29"/>
  <c r="AJ192" i="29"/>
  <c r="AJ185" i="29"/>
  <c r="AJ184" i="29"/>
  <c r="AJ183" i="29"/>
  <c r="AJ182" i="29"/>
  <c r="AJ181" i="29"/>
  <c r="AJ180" i="29"/>
  <c r="AJ179" i="29"/>
  <c r="N174" i="29"/>
  <c r="M174" i="29"/>
  <c r="L174" i="29"/>
  <c r="K174" i="29"/>
  <c r="J174" i="29"/>
  <c r="I174" i="29"/>
  <c r="H174" i="29"/>
  <c r="G174" i="29"/>
  <c r="F174" i="29"/>
  <c r="E174" i="29"/>
  <c r="O174" i="29" s="1"/>
  <c r="D174" i="29"/>
  <c r="C174" i="29"/>
  <c r="O173" i="29"/>
  <c r="O165" i="29"/>
  <c r="O164" i="29"/>
  <c r="O163" i="29"/>
  <c r="O162" i="29"/>
  <c r="O161" i="29"/>
  <c r="O160" i="29"/>
  <c r="L155" i="29"/>
  <c r="K155" i="29"/>
  <c r="J155" i="29"/>
  <c r="I155" i="29"/>
  <c r="H155" i="29"/>
  <c r="G155" i="29"/>
  <c r="F155" i="29"/>
  <c r="E155" i="29"/>
  <c r="D155" i="29"/>
  <c r="C155" i="29"/>
  <c r="M154" i="29"/>
  <c r="M147" i="29"/>
  <c r="M146" i="29"/>
  <c r="M145" i="29"/>
  <c r="M144" i="29"/>
  <c r="M143" i="29"/>
  <c r="M142" i="29"/>
  <c r="M141" i="29"/>
  <c r="D136" i="29"/>
  <c r="C136" i="29"/>
  <c r="E135" i="29"/>
  <c r="E128" i="29"/>
  <c r="E127" i="29"/>
  <c r="E126" i="29"/>
  <c r="E125" i="29"/>
  <c r="E124" i="29"/>
  <c r="E123" i="29"/>
  <c r="E122" i="29"/>
  <c r="O117" i="29"/>
  <c r="N117" i="29"/>
  <c r="M117" i="29"/>
  <c r="L117" i="29"/>
  <c r="K117" i="29"/>
  <c r="J117" i="29"/>
  <c r="I117" i="29"/>
  <c r="H117" i="29"/>
  <c r="G117" i="29"/>
  <c r="F117" i="29"/>
  <c r="E117" i="29"/>
  <c r="D117" i="29"/>
  <c r="C117" i="29"/>
  <c r="P116" i="29"/>
  <c r="P108" i="29"/>
  <c r="P107" i="29"/>
  <c r="P106" i="29"/>
  <c r="P105" i="29"/>
  <c r="P104" i="29"/>
  <c r="P103" i="29"/>
  <c r="R98" i="29"/>
  <c r="Q98" i="29"/>
  <c r="P98" i="29"/>
  <c r="O98" i="29"/>
  <c r="N98" i="29"/>
  <c r="M98" i="29"/>
  <c r="L98" i="29"/>
  <c r="K98" i="29"/>
  <c r="J98" i="29"/>
  <c r="I98" i="29"/>
  <c r="H98" i="29"/>
  <c r="G98" i="29"/>
  <c r="F98" i="29"/>
  <c r="E98" i="29"/>
  <c r="D98" i="29"/>
  <c r="C98" i="29"/>
  <c r="S97" i="29"/>
  <c r="S90" i="29"/>
  <c r="S89" i="29"/>
  <c r="S88" i="29"/>
  <c r="S87" i="29"/>
  <c r="S86" i="29"/>
  <c r="S85" i="29"/>
  <c r="S84" i="29"/>
  <c r="I79" i="29"/>
  <c r="H79" i="29"/>
  <c r="G79" i="29"/>
  <c r="F79" i="29"/>
  <c r="E79" i="29"/>
  <c r="D79" i="29"/>
  <c r="C79" i="29"/>
  <c r="J78" i="29"/>
  <c r="J71" i="29"/>
  <c r="J70" i="29"/>
  <c r="J69" i="29"/>
  <c r="J68" i="29"/>
  <c r="J67" i="29"/>
  <c r="J66" i="29"/>
  <c r="J65" i="29"/>
  <c r="D61" i="29"/>
  <c r="C61" i="29"/>
  <c r="E60" i="29"/>
  <c r="E53" i="29"/>
  <c r="E52" i="29"/>
  <c r="E51" i="29"/>
  <c r="E50" i="29"/>
  <c r="E49" i="29"/>
  <c r="E48" i="29"/>
  <c r="E47" i="29"/>
  <c r="I43" i="29"/>
  <c r="H43" i="29"/>
  <c r="G43" i="29"/>
  <c r="F43" i="29"/>
  <c r="E43" i="29"/>
  <c r="D43" i="29"/>
  <c r="C43" i="29"/>
  <c r="J35" i="29"/>
  <c r="J34" i="29"/>
  <c r="J33" i="29"/>
  <c r="J32" i="29"/>
  <c r="J31" i="29"/>
  <c r="J30" i="29"/>
  <c r="J29" i="29"/>
  <c r="D24" i="29"/>
  <c r="E24" i="29" s="1"/>
  <c r="C24" i="29"/>
  <c r="E23" i="29"/>
  <c r="E16" i="29"/>
  <c r="E15" i="29"/>
  <c r="E14" i="29"/>
  <c r="E13" i="29"/>
  <c r="E12" i="29"/>
  <c r="E11" i="29"/>
  <c r="E10" i="29"/>
  <c r="C257" i="25"/>
  <c r="C256" i="25"/>
  <c r="C255" i="25"/>
  <c r="C254" i="25"/>
  <c r="C252" i="25"/>
  <c r="C251" i="25"/>
  <c r="C250" i="25"/>
  <c r="C249" i="25"/>
  <c r="C247" i="25"/>
  <c r="C246" i="25"/>
  <c r="C245" i="25"/>
  <c r="C244" i="25"/>
  <c r="C242" i="25"/>
  <c r="C241" i="25"/>
  <c r="C240" i="25"/>
  <c r="C239" i="25"/>
  <c r="C237" i="25"/>
  <c r="C236" i="25"/>
  <c r="C235" i="25"/>
  <c r="B234" i="25"/>
  <c r="I231" i="25"/>
  <c r="H231" i="25"/>
  <c r="G231" i="25"/>
  <c r="F231" i="25"/>
  <c r="E231" i="25"/>
  <c r="D231" i="25"/>
  <c r="C231" i="25"/>
  <c r="J230" i="25"/>
  <c r="J223" i="25"/>
  <c r="J222" i="25"/>
  <c r="J221" i="25"/>
  <c r="J220" i="25"/>
  <c r="J219" i="25"/>
  <c r="J218" i="25"/>
  <c r="J217" i="25"/>
  <c r="D212" i="25"/>
  <c r="C212" i="25"/>
  <c r="E211" i="25"/>
  <c r="E204" i="25"/>
  <c r="E203" i="25"/>
  <c r="E202" i="25"/>
  <c r="E201" i="25"/>
  <c r="E200" i="25"/>
  <c r="E199" i="25"/>
  <c r="E198" i="25"/>
  <c r="AI193" i="25"/>
  <c r="AH193" i="25"/>
  <c r="AG193" i="25"/>
  <c r="AF193" i="25"/>
  <c r="AE193" i="25"/>
  <c r="AD193" i="25"/>
  <c r="AC193" i="25"/>
  <c r="AB193" i="25"/>
  <c r="AA193" i="25"/>
  <c r="Z193" i="25"/>
  <c r="Y193" i="25"/>
  <c r="X193" i="25"/>
  <c r="W193" i="25"/>
  <c r="V193" i="25"/>
  <c r="U193" i="25"/>
  <c r="T193" i="25"/>
  <c r="S193" i="25"/>
  <c r="R193" i="25"/>
  <c r="Q193" i="25"/>
  <c r="P193" i="25"/>
  <c r="O193" i="25"/>
  <c r="N193" i="25"/>
  <c r="M193" i="25"/>
  <c r="L193" i="25"/>
  <c r="K193" i="25"/>
  <c r="J193" i="25"/>
  <c r="I193" i="25"/>
  <c r="H193" i="25"/>
  <c r="G193" i="25"/>
  <c r="F193" i="25"/>
  <c r="E193" i="25"/>
  <c r="D193" i="25"/>
  <c r="C193" i="25"/>
  <c r="AJ192" i="25"/>
  <c r="AJ185" i="25"/>
  <c r="AJ184" i="25"/>
  <c r="AJ183" i="25"/>
  <c r="AJ182" i="25"/>
  <c r="AJ181" i="25"/>
  <c r="AJ180" i="25"/>
  <c r="AJ179" i="25"/>
  <c r="N174" i="25"/>
  <c r="M174" i="25"/>
  <c r="L174" i="25"/>
  <c r="K174" i="25"/>
  <c r="J174" i="25"/>
  <c r="I174" i="25"/>
  <c r="H174" i="25"/>
  <c r="G174" i="25"/>
  <c r="F174" i="25"/>
  <c r="E174" i="25"/>
  <c r="D174" i="25"/>
  <c r="C174" i="25"/>
  <c r="O173" i="25"/>
  <c r="O166" i="25"/>
  <c r="O164" i="25"/>
  <c r="O163" i="25"/>
  <c r="O162" i="25"/>
  <c r="O161" i="25"/>
  <c r="O160" i="25"/>
  <c r="L155" i="25"/>
  <c r="K155" i="25"/>
  <c r="J155" i="25"/>
  <c r="I155" i="25"/>
  <c r="H155" i="25"/>
  <c r="G155" i="25"/>
  <c r="F155" i="25"/>
  <c r="E155" i="25"/>
  <c r="D155" i="25"/>
  <c r="C155" i="25"/>
  <c r="M154" i="25"/>
  <c r="M147" i="25"/>
  <c r="M146" i="25"/>
  <c r="M145" i="25"/>
  <c r="M144" i="25"/>
  <c r="M143" i="25"/>
  <c r="M142" i="25"/>
  <c r="M141" i="25"/>
  <c r="D136" i="25"/>
  <c r="C136" i="25"/>
  <c r="E135" i="25"/>
  <c r="E128" i="25"/>
  <c r="E127" i="25"/>
  <c r="E126" i="25"/>
  <c r="E125" i="25"/>
  <c r="E124" i="25"/>
  <c r="E123" i="25"/>
  <c r="E122" i="25"/>
  <c r="O117" i="25"/>
  <c r="N117" i="25"/>
  <c r="M117" i="25"/>
  <c r="L117" i="25"/>
  <c r="K117" i="25"/>
  <c r="J117" i="25"/>
  <c r="I117" i="25"/>
  <c r="H117" i="25"/>
  <c r="G117" i="25"/>
  <c r="F117" i="25"/>
  <c r="E117" i="25"/>
  <c r="D117" i="25"/>
  <c r="C117" i="25"/>
  <c r="P116" i="25"/>
  <c r="P109" i="25"/>
  <c r="P107" i="25"/>
  <c r="P106" i="25"/>
  <c r="P105" i="25"/>
  <c r="P104" i="25"/>
  <c r="P103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S97" i="25"/>
  <c r="S90" i="25"/>
  <c r="S89" i="25"/>
  <c r="S88" i="25"/>
  <c r="S87" i="25"/>
  <c r="S86" i="25"/>
  <c r="S85" i="25"/>
  <c r="S84" i="25"/>
  <c r="I79" i="25"/>
  <c r="H79" i="25"/>
  <c r="G79" i="25"/>
  <c r="F79" i="25"/>
  <c r="E79" i="25"/>
  <c r="D79" i="25"/>
  <c r="C79" i="25"/>
  <c r="J78" i="25"/>
  <c r="J71" i="25"/>
  <c r="J70" i="25"/>
  <c r="J69" i="25"/>
  <c r="J68" i="25"/>
  <c r="J67" i="25"/>
  <c r="J66" i="25"/>
  <c r="J65" i="25"/>
  <c r="D61" i="25"/>
  <c r="C61" i="25"/>
  <c r="E60" i="25"/>
  <c r="E53" i="25"/>
  <c r="E52" i="25"/>
  <c r="E51" i="25"/>
  <c r="E50" i="25"/>
  <c r="E49" i="25"/>
  <c r="E48" i="25"/>
  <c r="E47" i="25"/>
  <c r="I43" i="25"/>
  <c r="H43" i="25"/>
  <c r="G43" i="25"/>
  <c r="F43" i="25"/>
  <c r="E43" i="25"/>
  <c r="D43" i="25"/>
  <c r="C43" i="25"/>
  <c r="J35" i="25"/>
  <c r="J34" i="25"/>
  <c r="J33" i="25"/>
  <c r="J32" i="25"/>
  <c r="J31" i="25"/>
  <c r="J30" i="25"/>
  <c r="J29" i="25"/>
  <c r="D24" i="25"/>
  <c r="E24" i="25" s="1"/>
  <c r="C24" i="25"/>
  <c r="E23" i="25"/>
  <c r="E16" i="25"/>
  <c r="E15" i="25"/>
  <c r="E14" i="25"/>
  <c r="E13" i="25"/>
  <c r="E12" i="25"/>
  <c r="E11" i="25"/>
  <c r="E10" i="25"/>
  <c r="C257" i="20"/>
  <c r="C256" i="20"/>
  <c r="C255" i="20"/>
  <c r="C254" i="20"/>
  <c r="C252" i="20"/>
  <c r="C251" i="20"/>
  <c r="C250" i="20"/>
  <c r="C249" i="20"/>
  <c r="C247" i="20"/>
  <c r="C246" i="20"/>
  <c r="C245" i="20"/>
  <c r="C244" i="20"/>
  <c r="C242" i="20"/>
  <c r="C241" i="20"/>
  <c r="C240" i="20"/>
  <c r="C239" i="20"/>
  <c r="C237" i="20"/>
  <c r="C236" i="20"/>
  <c r="C235" i="20"/>
  <c r="B234" i="20"/>
  <c r="I231" i="20"/>
  <c r="H231" i="20"/>
  <c r="G231" i="20"/>
  <c r="F231" i="20"/>
  <c r="E231" i="20"/>
  <c r="D231" i="20"/>
  <c r="C231" i="20"/>
  <c r="J230" i="20"/>
  <c r="J223" i="20"/>
  <c r="J222" i="20"/>
  <c r="J221" i="20"/>
  <c r="J220" i="20"/>
  <c r="J219" i="20"/>
  <c r="J218" i="20"/>
  <c r="J217" i="20"/>
  <c r="D212" i="20"/>
  <c r="C212" i="20"/>
  <c r="E211" i="20"/>
  <c r="E204" i="20"/>
  <c r="E203" i="20"/>
  <c r="E202" i="20"/>
  <c r="E201" i="20"/>
  <c r="E200" i="20"/>
  <c r="E199" i="20"/>
  <c r="E198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R193" i="20"/>
  <c r="Q193" i="20"/>
  <c r="P193" i="20"/>
  <c r="O193" i="20"/>
  <c r="N193" i="20"/>
  <c r="M193" i="20"/>
  <c r="L193" i="20"/>
  <c r="K193" i="20"/>
  <c r="J193" i="20"/>
  <c r="I193" i="20"/>
  <c r="H193" i="20"/>
  <c r="G193" i="20"/>
  <c r="F193" i="20"/>
  <c r="E193" i="20"/>
  <c r="D193" i="20"/>
  <c r="C193" i="20"/>
  <c r="AJ192" i="20"/>
  <c r="AJ185" i="20"/>
  <c r="AJ184" i="20"/>
  <c r="AJ183" i="20"/>
  <c r="AJ182" i="20"/>
  <c r="AJ181" i="20"/>
  <c r="AJ180" i="20"/>
  <c r="AJ179" i="20"/>
  <c r="N174" i="20"/>
  <c r="M174" i="20"/>
  <c r="L174" i="20"/>
  <c r="K174" i="20"/>
  <c r="J174" i="20"/>
  <c r="I174" i="20"/>
  <c r="H174" i="20"/>
  <c r="G174" i="20"/>
  <c r="F174" i="20"/>
  <c r="E174" i="20"/>
  <c r="O174" i="20" s="1"/>
  <c r="D174" i="20"/>
  <c r="C174" i="20"/>
  <c r="O173" i="20"/>
  <c r="O166" i="20"/>
  <c r="O165" i="20"/>
  <c r="O163" i="20"/>
  <c r="O162" i="20"/>
  <c r="O161" i="20"/>
  <c r="O160" i="20"/>
  <c r="L155" i="20"/>
  <c r="K155" i="20"/>
  <c r="J155" i="20"/>
  <c r="I155" i="20"/>
  <c r="H155" i="20"/>
  <c r="G155" i="20"/>
  <c r="F155" i="20"/>
  <c r="E155" i="20"/>
  <c r="D155" i="20"/>
  <c r="C155" i="20"/>
  <c r="M155" i="20" s="1"/>
  <c r="M154" i="20"/>
  <c r="M147" i="20"/>
  <c r="M146" i="20"/>
  <c r="M145" i="20"/>
  <c r="M144" i="20"/>
  <c r="M143" i="20"/>
  <c r="M142" i="20"/>
  <c r="M141" i="20"/>
  <c r="D136" i="20"/>
  <c r="C136" i="20"/>
  <c r="E135" i="20"/>
  <c r="E128" i="20"/>
  <c r="E127" i="20"/>
  <c r="E126" i="20"/>
  <c r="E125" i="20"/>
  <c r="E124" i="20"/>
  <c r="E123" i="20"/>
  <c r="E122" i="20"/>
  <c r="O117" i="20"/>
  <c r="N117" i="20"/>
  <c r="M117" i="20"/>
  <c r="L117" i="20"/>
  <c r="K117" i="20"/>
  <c r="J117" i="20"/>
  <c r="I117" i="20"/>
  <c r="H117" i="20"/>
  <c r="G117" i="20"/>
  <c r="F117" i="20"/>
  <c r="E117" i="20"/>
  <c r="D117" i="20"/>
  <c r="C117" i="20"/>
  <c r="P116" i="20"/>
  <c r="P109" i="20"/>
  <c r="P108" i="20"/>
  <c r="P106" i="20"/>
  <c r="P105" i="20"/>
  <c r="P104" i="20"/>
  <c r="P103" i="20"/>
  <c r="R98" i="20"/>
  <c r="Q98" i="20"/>
  <c r="P98" i="20"/>
  <c r="O98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S97" i="20"/>
  <c r="S90" i="20"/>
  <c r="S89" i="20"/>
  <c r="S88" i="20"/>
  <c r="S87" i="20"/>
  <c r="S86" i="20"/>
  <c r="S85" i="20"/>
  <c r="S84" i="20"/>
  <c r="I79" i="20"/>
  <c r="H79" i="20"/>
  <c r="G79" i="20"/>
  <c r="F79" i="20"/>
  <c r="E79" i="20"/>
  <c r="D79" i="20"/>
  <c r="C79" i="20"/>
  <c r="J78" i="20"/>
  <c r="J71" i="20"/>
  <c r="J70" i="20"/>
  <c r="J69" i="20"/>
  <c r="J68" i="20"/>
  <c r="J67" i="20"/>
  <c r="J66" i="20"/>
  <c r="J65" i="20"/>
  <c r="D61" i="20"/>
  <c r="C61" i="20"/>
  <c r="E60" i="20"/>
  <c r="E53" i="20"/>
  <c r="E52" i="20"/>
  <c r="E51" i="20"/>
  <c r="E50" i="20"/>
  <c r="E49" i="20"/>
  <c r="E48" i="20"/>
  <c r="E47" i="20"/>
  <c r="I43" i="20"/>
  <c r="H43" i="20"/>
  <c r="G43" i="20"/>
  <c r="F43" i="20"/>
  <c r="E43" i="20"/>
  <c r="D43" i="20"/>
  <c r="C43" i="20"/>
  <c r="J35" i="20"/>
  <c r="J34" i="20"/>
  <c r="J33" i="20"/>
  <c r="J32" i="20"/>
  <c r="J31" i="20"/>
  <c r="J30" i="20"/>
  <c r="J29" i="20"/>
  <c r="D24" i="20"/>
  <c r="E24" i="20" s="1"/>
  <c r="C24" i="20"/>
  <c r="E23" i="20"/>
  <c r="E16" i="20"/>
  <c r="E15" i="20"/>
  <c r="E14" i="20"/>
  <c r="E13" i="20"/>
  <c r="E12" i="20"/>
  <c r="E11" i="20"/>
  <c r="E10" i="20"/>
  <c r="C257" i="16"/>
  <c r="C256" i="16"/>
  <c r="C255" i="16"/>
  <c r="C254" i="16"/>
  <c r="C252" i="16"/>
  <c r="C251" i="16"/>
  <c r="C250" i="16"/>
  <c r="C249" i="16"/>
  <c r="C247" i="16"/>
  <c r="C246" i="16"/>
  <c r="C245" i="16"/>
  <c r="C244" i="16"/>
  <c r="C242" i="16"/>
  <c r="C241" i="16"/>
  <c r="C240" i="16"/>
  <c r="C239" i="16"/>
  <c r="C237" i="16"/>
  <c r="C236" i="16"/>
  <c r="C235" i="16"/>
  <c r="B234" i="16"/>
  <c r="I231" i="16"/>
  <c r="H231" i="16"/>
  <c r="G231" i="16"/>
  <c r="F231" i="16"/>
  <c r="E231" i="16"/>
  <c r="D231" i="16"/>
  <c r="C231" i="16"/>
  <c r="J230" i="16"/>
  <c r="J223" i="16"/>
  <c r="J222" i="16"/>
  <c r="J221" i="16"/>
  <c r="J220" i="16"/>
  <c r="J219" i="16"/>
  <c r="J218" i="16"/>
  <c r="J217" i="16"/>
  <c r="D212" i="16"/>
  <c r="C212" i="16"/>
  <c r="E211" i="16"/>
  <c r="E204" i="16"/>
  <c r="E203" i="16"/>
  <c r="E202" i="16"/>
  <c r="E201" i="16"/>
  <c r="E200" i="16"/>
  <c r="E199" i="16"/>
  <c r="E198" i="16"/>
  <c r="AI193" i="16"/>
  <c r="AH193" i="16"/>
  <c r="AG193" i="16"/>
  <c r="AF193" i="16"/>
  <c r="AE193" i="16"/>
  <c r="AD193" i="16"/>
  <c r="AC193" i="16"/>
  <c r="AB193" i="16"/>
  <c r="AA193" i="16"/>
  <c r="Z193" i="16"/>
  <c r="Y193" i="16"/>
  <c r="X193" i="16"/>
  <c r="W193" i="16"/>
  <c r="V193" i="16"/>
  <c r="U193" i="16"/>
  <c r="T193" i="16"/>
  <c r="S193" i="16"/>
  <c r="R193" i="16"/>
  <c r="Q193" i="16"/>
  <c r="P193" i="16"/>
  <c r="O193" i="16"/>
  <c r="N193" i="16"/>
  <c r="M193" i="16"/>
  <c r="L193" i="16"/>
  <c r="K193" i="16"/>
  <c r="J193" i="16"/>
  <c r="I193" i="16"/>
  <c r="H193" i="16"/>
  <c r="G193" i="16"/>
  <c r="F193" i="16"/>
  <c r="E193" i="16"/>
  <c r="D193" i="16"/>
  <c r="C193" i="16"/>
  <c r="AJ192" i="16"/>
  <c r="AJ185" i="16"/>
  <c r="AJ184" i="16"/>
  <c r="AJ183" i="16"/>
  <c r="AJ182" i="16"/>
  <c r="AJ181" i="16"/>
  <c r="AJ180" i="16"/>
  <c r="AJ179" i="16"/>
  <c r="N174" i="16"/>
  <c r="M174" i="16"/>
  <c r="L174" i="16"/>
  <c r="K174" i="16"/>
  <c r="J174" i="16"/>
  <c r="I174" i="16"/>
  <c r="H174" i="16"/>
  <c r="G174" i="16"/>
  <c r="F174" i="16"/>
  <c r="E174" i="16"/>
  <c r="D174" i="16"/>
  <c r="C174" i="16"/>
  <c r="O173" i="16"/>
  <c r="O166" i="16"/>
  <c r="O165" i="16"/>
  <c r="O164" i="16"/>
  <c r="O162" i="16"/>
  <c r="O161" i="16"/>
  <c r="O160" i="16"/>
  <c r="L155" i="16"/>
  <c r="K155" i="16"/>
  <c r="J155" i="16"/>
  <c r="I155" i="16"/>
  <c r="H155" i="16"/>
  <c r="G155" i="16"/>
  <c r="F155" i="16"/>
  <c r="E155" i="16"/>
  <c r="D155" i="16"/>
  <c r="C155" i="16"/>
  <c r="M155" i="16" s="1"/>
  <c r="M154" i="16"/>
  <c r="M147" i="16"/>
  <c r="M146" i="16"/>
  <c r="M145" i="16"/>
  <c r="M144" i="16"/>
  <c r="M143" i="16"/>
  <c r="M142" i="16"/>
  <c r="M141" i="16"/>
  <c r="D136" i="16"/>
  <c r="C136" i="16"/>
  <c r="E135" i="16"/>
  <c r="E128" i="16"/>
  <c r="E127" i="16"/>
  <c r="E126" i="16"/>
  <c r="E125" i="16"/>
  <c r="E124" i="16"/>
  <c r="E123" i="16"/>
  <c r="E122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P109" i="16"/>
  <c r="P108" i="16"/>
  <c r="P107" i="16"/>
  <c r="P105" i="16"/>
  <c r="P104" i="16"/>
  <c r="P103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C98" i="16"/>
  <c r="S97" i="16"/>
  <c r="S90" i="16"/>
  <c r="S89" i="16"/>
  <c r="S88" i="16"/>
  <c r="S87" i="16"/>
  <c r="S86" i="16"/>
  <c r="S85" i="16"/>
  <c r="S84" i="16"/>
  <c r="I79" i="16"/>
  <c r="H79" i="16"/>
  <c r="G79" i="16"/>
  <c r="F79" i="16"/>
  <c r="E79" i="16"/>
  <c r="D79" i="16"/>
  <c r="C79" i="16"/>
  <c r="J78" i="16"/>
  <c r="J71" i="16"/>
  <c r="J70" i="16"/>
  <c r="J69" i="16"/>
  <c r="J68" i="16"/>
  <c r="J67" i="16"/>
  <c r="J66" i="16"/>
  <c r="J65" i="16"/>
  <c r="D61" i="16"/>
  <c r="C61" i="16"/>
  <c r="E60" i="16"/>
  <c r="E53" i="16"/>
  <c r="E52" i="16"/>
  <c r="E51" i="16"/>
  <c r="E50" i="16"/>
  <c r="E49" i="16"/>
  <c r="E48" i="16"/>
  <c r="E47" i="16"/>
  <c r="I43" i="16"/>
  <c r="H43" i="16"/>
  <c r="G43" i="16"/>
  <c r="F43" i="16"/>
  <c r="E43" i="16"/>
  <c r="D43" i="16"/>
  <c r="C43" i="16"/>
  <c r="J35" i="16"/>
  <c r="J34" i="16"/>
  <c r="J33" i="16"/>
  <c r="J32" i="16"/>
  <c r="J31" i="16"/>
  <c r="J30" i="16"/>
  <c r="J29" i="16"/>
  <c r="D24" i="16"/>
  <c r="E24" i="16" s="1"/>
  <c r="C24" i="16"/>
  <c r="E23" i="16"/>
  <c r="E16" i="16"/>
  <c r="E15" i="16"/>
  <c r="E14" i="16"/>
  <c r="E13" i="16"/>
  <c r="E12" i="16"/>
  <c r="E11" i="16"/>
  <c r="E10" i="16"/>
  <c r="C257" i="12"/>
  <c r="C256" i="12"/>
  <c r="C255" i="12"/>
  <c r="C254" i="12"/>
  <c r="C252" i="12"/>
  <c r="C251" i="12"/>
  <c r="C250" i="12"/>
  <c r="C249" i="12"/>
  <c r="C247" i="12"/>
  <c r="C246" i="12"/>
  <c r="C245" i="12"/>
  <c r="C244" i="12"/>
  <c r="C242" i="12"/>
  <c r="C241" i="12"/>
  <c r="C240" i="12"/>
  <c r="C239" i="12"/>
  <c r="C237" i="12"/>
  <c r="C236" i="12"/>
  <c r="C235" i="12"/>
  <c r="B234" i="12"/>
  <c r="I231" i="12"/>
  <c r="H231" i="12"/>
  <c r="G231" i="12"/>
  <c r="F231" i="12"/>
  <c r="E231" i="12"/>
  <c r="D231" i="12"/>
  <c r="C231" i="12"/>
  <c r="J230" i="12"/>
  <c r="J223" i="12"/>
  <c r="J222" i="12"/>
  <c r="J221" i="12"/>
  <c r="J220" i="12"/>
  <c r="J219" i="12"/>
  <c r="J218" i="12"/>
  <c r="J217" i="12"/>
  <c r="D212" i="12"/>
  <c r="C212" i="12"/>
  <c r="E211" i="12"/>
  <c r="E204" i="12"/>
  <c r="E203" i="12"/>
  <c r="E202" i="12"/>
  <c r="E201" i="12"/>
  <c r="E200" i="12"/>
  <c r="E199" i="12"/>
  <c r="E198" i="12"/>
  <c r="AI193" i="12"/>
  <c r="AH193" i="12"/>
  <c r="AG193" i="12"/>
  <c r="AF193" i="12"/>
  <c r="AE193" i="12"/>
  <c r="AD193" i="12"/>
  <c r="AC193" i="12"/>
  <c r="AB193" i="12"/>
  <c r="AA193" i="12"/>
  <c r="Z193" i="12"/>
  <c r="Y193" i="12"/>
  <c r="X193" i="12"/>
  <c r="W193" i="12"/>
  <c r="V193" i="12"/>
  <c r="U193" i="12"/>
  <c r="T193" i="12"/>
  <c r="S193" i="12"/>
  <c r="R193" i="12"/>
  <c r="Q193" i="12"/>
  <c r="P193" i="12"/>
  <c r="O193" i="12"/>
  <c r="N193" i="12"/>
  <c r="M193" i="12"/>
  <c r="L193" i="12"/>
  <c r="K193" i="12"/>
  <c r="J193" i="12"/>
  <c r="I193" i="12"/>
  <c r="H193" i="12"/>
  <c r="G193" i="12"/>
  <c r="F193" i="12"/>
  <c r="E193" i="12"/>
  <c r="D193" i="12"/>
  <c r="C193" i="12"/>
  <c r="AJ192" i="12"/>
  <c r="AJ185" i="12"/>
  <c r="AJ184" i="12"/>
  <c r="AJ183" i="12"/>
  <c r="AJ182" i="12"/>
  <c r="AJ181" i="12"/>
  <c r="AJ180" i="12"/>
  <c r="AJ179" i="12"/>
  <c r="N174" i="12"/>
  <c r="M174" i="12"/>
  <c r="L174" i="12"/>
  <c r="K174" i="12"/>
  <c r="J174" i="12"/>
  <c r="I174" i="12"/>
  <c r="H174" i="12"/>
  <c r="G174" i="12"/>
  <c r="F174" i="12"/>
  <c r="E174" i="12"/>
  <c r="O174" i="12" s="1"/>
  <c r="D174" i="12"/>
  <c r="C174" i="12"/>
  <c r="O173" i="12"/>
  <c r="O166" i="12"/>
  <c r="O165" i="12"/>
  <c r="O164" i="12"/>
  <c r="O163" i="12"/>
  <c r="O161" i="12"/>
  <c r="O160" i="12"/>
  <c r="L155" i="12"/>
  <c r="K155" i="12"/>
  <c r="J155" i="12"/>
  <c r="I155" i="12"/>
  <c r="H155" i="12"/>
  <c r="G155" i="12"/>
  <c r="F155" i="12"/>
  <c r="E155" i="12"/>
  <c r="D155" i="12"/>
  <c r="C155" i="12"/>
  <c r="M154" i="12"/>
  <c r="M147" i="12"/>
  <c r="M146" i="12"/>
  <c r="M145" i="12"/>
  <c r="M144" i="12"/>
  <c r="M143" i="12"/>
  <c r="M142" i="12"/>
  <c r="M141" i="12"/>
  <c r="D136" i="12"/>
  <c r="C136" i="12"/>
  <c r="E135" i="12"/>
  <c r="E128" i="12"/>
  <c r="E127" i="12"/>
  <c r="E126" i="12"/>
  <c r="E125" i="12"/>
  <c r="E124" i="12"/>
  <c r="E123" i="12"/>
  <c r="E122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C117" i="12"/>
  <c r="P116" i="12"/>
  <c r="P109" i="12"/>
  <c r="P108" i="12"/>
  <c r="P107" i="12"/>
  <c r="P106" i="12"/>
  <c r="P104" i="12"/>
  <c r="P103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C98" i="12"/>
  <c r="S97" i="12"/>
  <c r="S90" i="12"/>
  <c r="S89" i="12"/>
  <c r="S88" i="12"/>
  <c r="S87" i="12"/>
  <c r="S86" i="12"/>
  <c r="S85" i="12"/>
  <c r="S84" i="12"/>
  <c r="I79" i="12"/>
  <c r="H79" i="12"/>
  <c r="G79" i="12"/>
  <c r="F79" i="12"/>
  <c r="E79" i="12"/>
  <c r="D79" i="12"/>
  <c r="C79" i="12"/>
  <c r="J78" i="12"/>
  <c r="J71" i="12"/>
  <c r="J70" i="12"/>
  <c r="J69" i="12"/>
  <c r="J68" i="12"/>
  <c r="J67" i="12"/>
  <c r="J66" i="12"/>
  <c r="J65" i="12"/>
  <c r="D61" i="12"/>
  <c r="C61" i="12"/>
  <c r="E60" i="12"/>
  <c r="E53" i="12"/>
  <c r="E52" i="12"/>
  <c r="E51" i="12"/>
  <c r="E50" i="12"/>
  <c r="E49" i="12"/>
  <c r="E48" i="12"/>
  <c r="E47" i="12"/>
  <c r="I43" i="12"/>
  <c r="H43" i="12"/>
  <c r="G43" i="12"/>
  <c r="F43" i="12"/>
  <c r="E43" i="12"/>
  <c r="D43" i="12"/>
  <c r="C43" i="12"/>
  <c r="J35" i="12"/>
  <c r="J34" i="12"/>
  <c r="J33" i="12"/>
  <c r="J32" i="12"/>
  <c r="J31" i="12"/>
  <c r="J30" i="12"/>
  <c r="J29" i="12"/>
  <c r="D24" i="12"/>
  <c r="E24" i="12" s="1"/>
  <c r="C24" i="12"/>
  <c r="E23" i="12"/>
  <c r="E16" i="12"/>
  <c r="E15" i="12"/>
  <c r="E14" i="12"/>
  <c r="E13" i="12"/>
  <c r="E12" i="12"/>
  <c r="E11" i="12"/>
  <c r="E10" i="12"/>
  <c r="C257" i="8"/>
  <c r="C256" i="8"/>
  <c r="C255" i="8"/>
  <c r="C254" i="8"/>
  <c r="C252" i="8"/>
  <c r="C251" i="8"/>
  <c r="C250" i="8"/>
  <c r="C249" i="8"/>
  <c r="C247" i="8"/>
  <c r="C246" i="8"/>
  <c r="C245" i="8"/>
  <c r="C244" i="8"/>
  <c r="C242" i="8"/>
  <c r="C241" i="8"/>
  <c r="C240" i="8"/>
  <c r="C239" i="8"/>
  <c r="C237" i="8"/>
  <c r="C236" i="8"/>
  <c r="C235" i="8"/>
  <c r="B234" i="8"/>
  <c r="I231" i="8"/>
  <c r="H231" i="8"/>
  <c r="G231" i="8"/>
  <c r="F231" i="8"/>
  <c r="E231" i="8"/>
  <c r="D231" i="8"/>
  <c r="C231" i="8"/>
  <c r="J230" i="8"/>
  <c r="J223" i="8"/>
  <c r="J222" i="8"/>
  <c r="J221" i="8"/>
  <c r="J220" i="8"/>
  <c r="J219" i="8"/>
  <c r="J218" i="8"/>
  <c r="J217" i="8"/>
  <c r="D212" i="8"/>
  <c r="C212" i="8"/>
  <c r="E211" i="8"/>
  <c r="E204" i="8"/>
  <c r="E203" i="8"/>
  <c r="E202" i="8"/>
  <c r="E201" i="8"/>
  <c r="E200" i="8"/>
  <c r="E199" i="8"/>
  <c r="E198" i="8"/>
  <c r="AI193" i="8"/>
  <c r="AH193" i="8"/>
  <c r="AG193" i="8"/>
  <c r="AF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AJ192" i="8"/>
  <c r="AJ185" i="8"/>
  <c r="AJ184" i="8"/>
  <c r="AJ183" i="8"/>
  <c r="AJ182" i="8"/>
  <c r="AJ181" i="8"/>
  <c r="AJ180" i="8"/>
  <c r="AJ179" i="8"/>
  <c r="N174" i="8"/>
  <c r="M174" i="8"/>
  <c r="L174" i="8"/>
  <c r="K174" i="8"/>
  <c r="J174" i="8"/>
  <c r="I174" i="8"/>
  <c r="H174" i="8"/>
  <c r="G174" i="8"/>
  <c r="F174" i="8"/>
  <c r="E174" i="8"/>
  <c r="O174" i="8" s="1"/>
  <c r="D174" i="8"/>
  <c r="C174" i="8"/>
  <c r="O173" i="8"/>
  <c r="O166" i="8"/>
  <c r="O165" i="8"/>
  <c r="O164" i="8"/>
  <c r="O163" i="8"/>
  <c r="O162" i="8"/>
  <c r="O160" i="8"/>
  <c r="L155" i="8"/>
  <c r="K155" i="8"/>
  <c r="J155" i="8"/>
  <c r="I155" i="8"/>
  <c r="H155" i="8"/>
  <c r="G155" i="8"/>
  <c r="F155" i="8"/>
  <c r="E155" i="8"/>
  <c r="D155" i="8"/>
  <c r="C155" i="8"/>
  <c r="M154" i="8"/>
  <c r="M147" i="8"/>
  <c r="M146" i="8"/>
  <c r="M145" i="8"/>
  <c r="M144" i="8"/>
  <c r="M143" i="8"/>
  <c r="M142" i="8"/>
  <c r="M141" i="8"/>
  <c r="D136" i="8"/>
  <c r="C136" i="8"/>
  <c r="E135" i="8"/>
  <c r="E128" i="8"/>
  <c r="E127" i="8"/>
  <c r="E126" i="8"/>
  <c r="E125" i="8"/>
  <c r="E124" i="8"/>
  <c r="E123" i="8"/>
  <c r="E122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P116" i="8"/>
  <c r="P109" i="8"/>
  <c r="P108" i="8"/>
  <c r="P107" i="8"/>
  <c r="P106" i="8"/>
  <c r="P105" i="8"/>
  <c r="P103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S97" i="8"/>
  <c r="S90" i="8"/>
  <c r="S89" i="8"/>
  <c r="S88" i="8"/>
  <c r="S87" i="8"/>
  <c r="S86" i="8"/>
  <c r="S85" i="8"/>
  <c r="S84" i="8"/>
  <c r="I79" i="8"/>
  <c r="H79" i="8"/>
  <c r="G79" i="8"/>
  <c r="F79" i="8"/>
  <c r="E79" i="8"/>
  <c r="D79" i="8"/>
  <c r="C79" i="8"/>
  <c r="J78" i="8"/>
  <c r="J71" i="8"/>
  <c r="J70" i="8"/>
  <c r="J69" i="8"/>
  <c r="J68" i="8"/>
  <c r="J67" i="8"/>
  <c r="J66" i="8"/>
  <c r="J65" i="8"/>
  <c r="D61" i="8"/>
  <c r="C61" i="8"/>
  <c r="E60" i="8"/>
  <c r="E53" i="8"/>
  <c r="E52" i="8"/>
  <c r="E51" i="8"/>
  <c r="E50" i="8"/>
  <c r="E49" i="8"/>
  <c r="E48" i="8"/>
  <c r="E47" i="8"/>
  <c r="I43" i="8"/>
  <c r="H43" i="8"/>
  <c r="G43" i="8"/>
  <c r="F43" i="8"/>
  <c r="E43" i="8"/>
  <c r="D43" i="8"/>
  <c r="C43" i="8"/>
  <c r="J35" i="8"/>
  <c r="J34" i="8"/>
  <c r="J33" i="8"/>
  <c r="J32" i="8"/>
  <c r="J31" i="8"/>
  <c r="J30" i="8"/>
  <c r="J29" i="8"/>
  <c r="D24" i="8"/>
  <c r="C24" i="8"/>
  <c r="E23" i="8"/>
  <c r="E16" i="8"/>
  <c r="E15" i="8"/>
  <c r="E14" i="8"/>
  <c r="E13" i="8"/>
  <c r="E12" i="8"/>
  <c r="E11" i="8"/>
  <c r="E10" i="8"/>
  <c r="D219" i="1"/>
  <c r="E219" i="1"/>
  <c r="F219" i="1"/>
  <c r="G219" i="1"/>
  <c r="H219" i="1"/>
  <c r="I219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30" i="1"/>
  <c r="E230" i="1"/>
  <c r="F230" i="1"/>
  <c r="G230" i="1"/>
  <c r="H230" i="1"/>
  <c r="I230" i="1"/>
  <c r="D200" i="1"/>
  <c r="D201" i="1"/>
  <c r="D202" i="1"/>
  <c r="D203" i="1"/>
  <c r="D204" i="1"/>
  <c r="D21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D143" i="1"/>
  <c r="E143" i="1"/>
  <c r="F143" i="1"/>
  <c r="G143" i="1"/>
  <c r="H143" i="1"/>
  <c r="I143" i="1"/>
  <c r="J143" i="1"/>
  <c r="K143" i="1"/>
  <c r="L143" i="1"/>
  <c r="D144" i="1"/>
  <c r="E144" i="1"/>
  <c r="F144" i="1"/>
  <c r="G144" i="1"/>
  <c r="H144" i="1"/>
  <c r="I144" i="1"/>
  <c r="J144" i="1"/>
  <c r="K144" i="1"/>
  <c r="L144" i="1"/>
  <c r="D145" i="1"/>
  <c r="E145" i="1"/>
  <c r="F145" i="1"/>
  <c r="G145" i="1"/>
  <c r="H145" i="1"/>
  <c r="I145" i="1"/>
  <c r="J145" i="1"/>
  <c r="K145" i="1"/>
  <c r="L145" i="1"/>
  <c r="D146" i="1"/>
  <c r="E146" i="1"/>
  <c r="F146" i="1"/>
  <c r="G146" i="1"/>
  <c r="H146" i="1"/>
  <c r="I146" i="1"/>
  <c r="J146" i="1"/>
  <c r="K146" i="1"/>
  <c r="L146" i="1"/>
  <c r="D147" i="1"/>
  <c r="E147" i="1"/>
  <c r="F147" i="1"/>
  <c r="G147" i="1"/>
  <c r="H147" i="1"/>
  <c r="I147" i="1"/>
  <c r="J147" i="1"/>
  <c r="K147" i="1"/>
  <c r="L147" i="1"/>
  <c r="D154" i="1"/>
  <c r="E154" i="1"/>
  <c r="F154" i="1"/>
  <c r="G154" i="1"/>
  <c r="H154" i="1"/>
  <c r="I154" i="1"/>
  <c r="J154" i="1"/>
  <c r="K154" i="1"/>
  <c r="L154" i="1"/>
  <c r="D124" i="1"/>
  <c r="D125" i="1"/>
  <c r="D126" i="1"/>
  <c r="D127" i="1"/>
  <c r="D128" i="1"/>
  <c r="D13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D67" i="1"/>
  <c r="E67" i="1"/>
  <c r="F67" i="1"/>
  <c r="G67" i="1"/>
  <c r="H67" i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8" i="1"/>
  <c r="E78" i="1"/>
  <c r="F78" i="1"/>
  <c r="G78" i="1"/>
  <c r="H78" i="1"/>
  <c r="I78" i="1"/>
  <c r="D49" i="1"/>
  <c r="D50" i="1"/>
  <c r="D51" i="1"/>
  <c r="D52" i="1"/>
  <c r="D53" i="1"/>
  <c r="D6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42" i="1"/>
  <c r="E42" i="1"/>
  <c r="F42" i="1"/>
  <c r="G42" i="1"/>
  <c r="H42" i="1"/>
  <c r="I42" i="1"/>
  <c r="D12" i="1"/>
  <c r="D13" i="1"/>
  <c r="D14" i="1"/>
  <c r="D15" i="1"/>
  <c r="D16" i="1"/>
  <c r="D23" i="1"/>
  <c r="C105" i="1"/>
  <c r="C106" i="1"/>
  <c r="P106" i="1" s="1"/>
  <c r="C107" i="1"/>
  <c r="C108" i="1"/>
  <c r="P108" i="1" s="1"/>
  <c r="C109" i="1"/>
  <c r="C116" i="1"/>
  <c r="C257" i="4"/>
  <c r="C256" i="4"/>
  <c r="C255" i="4"/>
  <c r="C254" i="4"/>
  <c r="C252" i="4"/>
  <c r="C251" i="4"/>
  <c r="C250" i="4"/>
  <c r="C249" i="4"/>
  <c r="C247" i="4"/>
  <c r="C246" i="4"/>
  <c r="C245" i="4"/>
  <c r="C244" i="4"/>
  <c r="C242" i="4"/>
  <c r="C241" i="4"/>
  <c r="C240" i="4"/>
  <c r="C239" i="4"/>
  <c r="C237" i="4"/>
  <c r="C236" i="4"/>
  <c r="C235" i="4"/>
  <c r="B234" i="4"/>
  <c r="J223" i="4"/>
  <c r="J222" i="4"/>
  <c r="J219" i="4"/>
  <c r="J218" i="4"/>
  <c r="E211" i="4"/>
  <c r="E204" i="4"/>
  <c r="E203" i="4"/>
  <c r="E202" i="4"/>
  <c r="E201" i="4"/>
  <c r="E200" i="4"/>
  <c r="E199" i="4"/>
  <c r="AJ192" i="4"/>
  <c r="AJ185" i="4"/>
  <c r="AJ184" i="4"/>
  <c r="AJ183" i="4"/>
  <c r="AJ182" i="4"/>
  <c r="AJ181" i="4"/>
  <c r="AJ180" i="4"/>
  <c r="O173" i="4"/>
  <c r="O166" i="4"/>
  <c r="O165" i="4"/>
  <c r="O164" i="4"/>
  <c r="O163" i="4"/>
  <c r="O162" i="4"/>
  <c r="O161" i="4"/>
  <c r="M154" i="4"/>
  <c r="M146" i="4"/>
  <c r="M145" i="4"/>
  <c r="M144" i="4"/>
  <c r="M142" i="4"/>
  <c r="E135" i="4"/>
  <c r="E128" i="4"/>
  <c r="E127" i="4"/>
  <c r="E126" i="4"/>
  <c r="E124" i="4"/>
  <c r="E123" i="4"/>
  <c r="P116" i="4"/>
  <c r="P108" i="4"/>
  <c r="P107" i="4"/>
  <c r="P106" i="4"/>
  <c r="P105" i="4"/>
  <c r="P104" i="4"/>
  <c r="J117" i="4"/>
  <c r="F117" i="4"/>
  <c r="E117" i="4"/>
  <c r="S97" i="4"/>
  <c r="O117" i="4"/>
  <c r="N117" i="4"/>
  <c r="M117" i="4"/>
  <c r="K117" i="4"/>
  <c r="I117" i="4"/>
  <c r="G117" i="4"/>
  <c r="S89" i="4"/>
  <c r="S88" i="4"/>
  <c r="S87" i="4"/>
  <c r="S85" i="4"/>
  <c r="J78" i="4"/>
  <c r="J71" i="4"/>
  <c r="J70" i="4"/>
  <c r="J69" i="4"/>
  <c r="J68" i="4"/>
  <c r="J67" i="4"/>
  <c r="J66" i="4"/>
  <c r="E60" i="4"/>
  <c r="E53" i="4"/>
  <c r="E52" i="4"/>
  <c r="E51" i="4"/>
  <c r="E50" i="4"/>
  <c r="E49" i="4"/>
  <c r="J35" i="4"/>
  <c r="J34" i="4"/>
  <c r="J33" i="4"/>
  <c r="J32" i="4"/>
  <c r="J31" i="4"/>
  <c r="J30" i="4"/>
  <c r="E23" i="4"/>
  <c r="E16" i="4"/>
  <c r="E15" i="4"/>
  <c r="E14" i="4"/>
  <c r="E13" i="4"/>
  <c r="E12" i="4"/>
  <c r="E11" i="4"/>
  <c r="C230" i="1"/>
  <c r="C211" i="1"/>
  <c r="C192" i="1"/>
  <c r="C173" i="1"/>
  <c r="C154" i="1"/>
  <c r="C135" i="1"/>
  <c r="C97" i="1"/>
  <c r="C78" i="1"/>
  <c r="C60" i="1"/>
  <c r="C42" i="1"/>
  <c r="C23" i="1"/>
  <c r="P109" i="1" l="1"/>
  <c r="G174" i="1"/>
  <c r="O117" i="1"/>
  <c r="P107" i="1"/>
  <c r="L117" i="1"/>
  <c r="K117" i="1"/>
  <c r="F174" i="1"/>
  <c r="N117" i="1"/>
  <c r="J117" i="1"/>
  <c r="M117" i="1"/>
  <c r="I117" i="1"/>
  <c r="L174" i="1"/>
  <c r="H174" i="1"/>
  <c r="D174" i="1"/>
  <c r="P105" i="1"/>
  <c r="N174" i="1"/>
  <c r="J174" i="1"/>
  <c r="E61" i="33"/>
  <c r="J43" i="33"/>
  <c r="E24" i="33"/>
  <c r="J79" i="33"/>
  <c r="S98" i="33"/>
  <c r="E212" i="33"/>
  <c r="J231" i="33"/>
  <c r="E136" i="33"/>
  <c r="P117" i="33"/>
  <c r="AJ193" i="33"/>
  <c r="E61" i="29"/>
  <c r="J79" i="29"/>
  <c r="S98" i="29"/>
  <c r="M155" i="29"/>
  <c r="J231" i="29"/>
  <c r="J43" i="29"/>
  <c r="E136" i="29"/>
  <c r="P117" i="29"/>
  <c r="AJ193" i="29"/>
  <c r="E212" i="29"/>
  <c r="AJ193" i="25"/>
  <c r="O174" i="25"/>
  <c r="J79" i="25"/>
  <c r="E136" i="25"/>
  <c r="M155" i="25"/>
  <c r="E212" i="25"/>
  <c r="J43" i="25"/>
  <c r="E61" i="25"/>
  <c r="S98" i="25"/>
  <c r="P117" i="25"/>
  <c r="J231" i="25"/>
  <c r="E61" i="20"/>
  <c r="J43" i="20"/>
  <c r="J79" i="20"/>
  <c r="S98" i="20"/>
  <c r="E212" i="20"/>
  <c r="J231" i="20"/>
  <c r="E136" i="20"/>
  <c r="P117" i="20"/>
  <c r="AJ193" i="20"/>
  <c r="O174" i="16"/>
  <c r="E61" i="16"/>
  <c r="J43" i="16"/>
  <c r="J79" i="16"/>
  <c r="S98" i="16"/>
  <c r="E212" i="16"/>
  <c r="J231" i="16"/>
  <c r="E136" i="16"/>
  <c r="P117" i="16"/>
  <c r="AJ193" i="16"/>
  <c r="M155" i="12"/>
  <c r="J43" i="12"/>
  <c r="E61" i="12"/>
  <c r="J79" i="12"/>
  <c r="S98" i="12"/>
  <c r="E212" i="12"/>
  <c r="J231" i="12"/>
  <c r="E136" i="12"/>
  <c r="P117" i="12"/>
  <c r="AJ193" i="12"/>
  <c r="E212" i="8"/>
  <c r="M155" i="8"/>
  <c r="E136" i="8"/>
  <c r="P117" i="8"/>
  <c r="S98" i="8"/>
  <c r="J79" i="8"/>
  <c r="E61" i="8"/>
  <c r="E24" i="8"/>
  <c r="J43" i="8"/>
  <c r="J231" i="8"/>
  <c r="AJ193" i="8"/>
  <c r="L117" i="4"/>
  <c r="M147" i="4"/>
  <c r="H117" i="4"/>
  <c r="P117" i="4" s="1"/>
  <c r="S86" i="4"/>
  <c r="D117" i="4"/>
  <c r="S90" i="4"/>
  <c r="M143" i="4"/>
  <c r="J221" i="4"/>
  <c r="E48" i="4"/>
  <c r="P109" i="4"/>
  <c r="E125" i="4"/>
  <c r="J220" i="4"/>
  <c r="J230" i="4"/>
  <c r="N30" i="34"/>
  <c r="N31" i="34"/>
  <c r="N33" i="34"/>
  <c r="N34" i="34"/>
  <c r="N35" i="34"/>
  <c r="N36" i="34"/>
  <c r="N37" i="34"/>
  <c r="N38" i="34"/>
  <c r="N10" i="34"/>
  <c r="N11" i="34"/>
  <c r="N13" i="34"/>
  <c r="N14" i="34"/>
  <c r="N15" i="34"/>
  <c r="N16" i="34"/>
  <c r="N18" i="34"/>
  <c r="N19" i="34"/>
  <c r="N20" i="34"/>
  <c r="N21" i="34"/>
  <c r="N23" i="34"/>
  <c r="N24" i="34"/>
  <c r="N25" i="34"/>
  <c r="N26" i="34"/>
  <c r="N28" i="34"/>
  <c r="N29" i="34"/>
  <c r="N9" i="34"/>
  <c r="M8" i="34"/>
  <c r="C223" i="1" l="1"/>
  <c r="C222" i="1"/>
  <c r="C221" i="1"/>
  <c r="C220" i="1"/>
  <c r="C219" i="1"/>
  <c r="C204" i="1"/>
  <c r="C203" i="1"/>
  <c r="C202" i="1"/>
  <c r="C201" i="1"/>
  <c r="C200" i="1"/>
  <c r="C185" i="1"/>
  <c r="C184" i="1"/>
  <c r="C183" i="1"/>
  <c r="C182" i="1"/>
  <c r="C181" i="1"/>
  <c r="C166" i="1"/>
  <c r="C165" i="1"/>
  <c r="C164" i="1"/>
  <c r="C163" i="1"/>
  <c r="C162" i="1"/>
  <c r="C147" i="1"/>
  <c r="C146" i="1"/>
  <c r="C145" i="1"/>
  <c r="C144" i="1"/>
  <c r="C143" i="1"/>
  <c r="C128" i="1"/>
  <c r="C127" i="1"/>
  <c r="C126" i="1"/>
  <c r="C125" i="1"/>
  <c r="C124" i="1"/>
  <c r="C90" i="1"/>
  <c r="C89" i="1"/>
  <c r="C88" i="1"/>
  <c r="C87" i="1"/>
  <c r="C86" i="1"/>
  <c r="C71" i="1"/>
  <c r="C70" i="1"/>
  <c r="C69" i="1"/>
  <c r="C68" i="1"/>
  <c r="C67" i="1"/>
  <c r="C53" i="1"/>
  <c r="C52" i="1"/>
  <c r="C51" i="1"/>
  <c r="C50" i="1"/>
  <c r="C49" i="1"/>
  <c r="C35" i="1"/>
  <c r="C34" i="1"/>
  <c r="C33" i="1"/>
  <c r="C32" i="1"/>
  <c r="C31" i="1"/>
  <c r="C16" i="1" l="1"/>
  <c r="E16" i="1" s="1"/>
  <c r="C15" i="1"/>
  <c r="E15" i="1" s="1"/>
  <c r="C14" i="1"/>
  <c r="E14" i="1" s="1"/>
  <c r="C13" i="1"/>
  <c r="E13" i="1" s="1"/>
  <c r="C12" i="1"/>
  <c r="E23" i="1"/>
  <c r="E12" i="1"/>
  <c r="F28" i="3"/>
  <c r="F33" i="3"/>
  <c r="F32" i="3"/>
  <c r="F31" i="3"/>
  <c r="F30" i="3"/>
  <c r="F29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C24" i="3"/>
  <c r="C33" i="3"/>
  <c r="C32" i="3"/>
  <c r="C31" i="3"/>
  <c r="C30" i="3"/>
  <c r="C29" i="3"/>
  <c r="C28" i="3"/>
  <c r="C27" i="3"/>
  <c r="C26" i="3"/>
  <c r="C25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236" i="1"/>
  <c r="C237" i="1"/>
  <c r="C239" i="1"/>
  <c r="C240" i="1"/>
  <c r="C241" i="1"/>
  <c r="C242" i="1"/>
  <c r="C244" i="1"/>
  <c r="C245" i="1"/>
  <c r="C246" i="1"/>
  <c r="C247" i="1"/>
  <c r="C249" i="1"/>
  <c r="C250" i="1"/>
  <c r="C251" i="1"/>
  <c r="C252" i="1"/>
  <c r="C254" i="1"/>
  <c r="C255" i="1"/>
  <c r="C256" i="1"/>
  <c r="C257" i="1"/>
  <c r="C235" i="1"/>
  <c r="B234" i="1"/>
  <c r="E211" i="1" l="1"/>
  <c r="E60" i="1"/>
  <c r="M154" i="1"/>
  <c r="E135" i="1"/>
  <c r="AJ192" i="1"/>
  <c r="J78" i="1"/>
  <c r="S97" i="1"/>
  <c r="J230" i="1"/>
  <c r="S86" i="1"/>
  <c r="E204" i="1"/>
  <c r="E53" i="1"/>
  <c r="E128" i="1"/>
  <c r="J35" i="1"/>
  <c r="S90" i="1"/>
  <c r="J71" i="1"/>
  <c r="M147" i="1"/>
  <c r="AJ185" i="1"/>
  <c r="J223" i="1"/>
  <c r="E52" i="1"/>
  <c r="E127" i="1"/>
  <c r="E203" i="1"/>
  <c r="J34" i="1"/>
  <c r="J70" i="1"/>
  <c r="S89" i="1"/>
  <c r="M146" i="1"/>
  <c r="J222" i="1"/>
  <c r="AJ184" i="1"/>
  <c r="E51" i="1"/>
  <c r="E202" i="1"/>
  <c r="J33" i="1"/>
  <c r="J69" i="1"/>
  <c r="E126" i="1"/>
  <c r="J221" i="1"/>
  <c r="S88" i="1"/>
  <c r="M145" i="1"/>
  <c r="AJ183" i="1"/>
  <c r="E50" i="1"/>
  <c r="E125" i="1"/>
  <c r="E201" i="1"/>
  <c r="J68" i="1"/>
  <c r="J220" i="1"/>
  <c r="M144" i="1"/>
  <c r="J32" i="1"/>
  <c r="AJ182" i="1"/>
  <c r="S87" i="1"/>
  <c r="J31" i="1"/>
  <c r="J67" i="1"/>
  <c r="J219" i="1"/>
  <c r="E49" i="1"/>
  <c r="E124" i="1"/>
  <c r="E200" i="1"/>
  <c r="M143" i="1"/>
  <c r="AJ181" i="1"/>
  <c r="D24" i="4" l="1"/>
  <c r="E10" i="4"/>
  <c r="C24" i="4"/>
  <c r="E24" i="4" l="1"/>
  <c r="F43" i="4"/>
  <c r="I43" i="4"/>
  <c r="C43" i="4"/>
  <c r="H43" i="4"/>
  <c r="E43" i="4"/>
  <c r="J29" i="4"/>
  <c r="D43" i="4"/>
  <c r="G43" i="4"/>
  <c r="J43" i="4" l="1"/>
  <c r="D61" i="4"/>
  <c r="E61" i="4" s="1"/>
  <c r="E47" i="4"/>
  <c r="C61" i="4"/>
  <c r="F79" i="4" l="1"/>
  <c r="D79" i="4"/>
  <c r="G79" i="4"/>
  <c r="I79" i="4"/>
  <c r="C79" i="4"/>
  <c r="J65" i="4"/>
  <c r="H79" i="4"/>
  <c r="E79" i="4"/>
  <c r="J79" i="4" l="1"/>
  <c r="E98" i="4"/>
  <c r="Q98" i="4"/>
  <c r="M98" i="4"/>
  <c r="S84" i="4"/>
  <c r="F98" i="4"/>
  <c r="N98" i="4"/>
  <c r="K98" i="4"/>
  <c r="D98" i="4"/>
  <c r="C98" i="4"/>
  <c r="O98" i="4"/>
  <c r="H98" i="4"/>
  <c r="P98" i="4"/>
  <c r="G98" i="4"/>
  <c r="L98" i="4"/>
  <c r="J98" i="4"/>
  <c r="I98" i="4"/>
  <c r="R98" i="4"/>
  <c r="S98" i="4" l="1"/>
  <c r="C117" i="4"/>
  <c r="C136" i="4"/>
  <c r="E122" i="4"/>
  <c r="E136" i="4" s="1"/>
  <c r="D136" i="4"/>
  <c r="F155" i="4" l="1"/>
  <c r="L155" i="4"/>
  <c r="M141" i="4"/>
  <c r="C155" i="4"/>
  <c r="I155" i="4"/>
  <c r="H155" i="4"/>
  <c r="G155" i="4"/>
  <c r="E155" i="4"/>
  <c r="D155" i="4"/>
  <c r="K155" i="4"/>
  <c r="J155" i="4"/>
  <c r="M155" i="4" l="1"/>
  <c r="H174" i="4"/>
  <c r="G174" i="4"/>
  <c r="C174" i="4"/>
  <c r="M174" i="4"/>
  <c r="F174" i="4"/>
  <c r="E174" i="4"/>
  <c r="L174" i="4"/>
  <c r="J174" i="4"/>
  <c r="I174" i="4"/>
  <c r="K174" i="4"/>
  <c r="N174" i="4"/>
  <c r="D174" i="4"/>
  <c r="O174" i="4" l="1"/>
  <c r="C193" i="4"/>
  <c r="P193" i="4"/>
  <c r="W193" i="4"/>
  <c r="Q193" i="4"/>
  <c r="F193" i="4"/>
  <c r="R193" i="4"/>
  <c r="N193" i="4"/>
  <c r="K193" i="4"/>
  <c r="AH193" i="4"/>
  <c r="L193" i="4"/>
  <c r="AI193" i="4"/>
  <c r="E193" i="4"/>
  <c r="H193" i="4"/>
  <c r="AF193" i="4"/>
  <c r="G193" i="4"/>
  <c r="I193" i="4"/>
  <c r="X193" i="4"/>
  <c r="AE193" i="4"/>
  <c r="S193" i="4"/>
  <c r="T193" i="4"/>
  <c r="AG193" i="4"/>
  <c r="AD193" i="4"/>
  <c r="M193" i="4"/>
  <c r="AA193" i="4"/>
  <c r="AC193" i="4"/>
  <c r="Y193" i="4"/>
  <c r="AB193" i="4"/>
  <c r="U193" i="4"/>
  <c r="AJ179" i="4"/>
  <c r="O193" i="4"/>
  <c r="Z193" i="4"/>
  <c r="V193" i="4"/>
  <c r="J193" i="4"/>
  <c r="D193" i="4"/>
  <c r="AJ193" i="4" l="1"/>
  <c r="E212" i="4"/>
  <c r="E198" i="4"/>
  <c r="C212" i="4"/>
  <c r="D212" i="4"/>
  <c r="I231" i="4" l="1"/>
  <c r="C231" i="4"/>
  <c r="J217" i="4"/>
  <c r="H231" i="4"/>
  <c r="D231" i="4"/>
  <c r="G231" i="4"/>
  <c r="E231" i="4"/>
  <c r="F231" i="4"/>
  <c r="J231" i="4" l="1"/>
  <c r="W179" i="1"/>
  <c r="Q84" i="1"/>
  <c r="I179" i="1"/>
  <c r="P179" i="1"/>
  <c r="G65" i="1"/>
  <c r="H29" i="1"/>
  <c r="H141" i="1"/>
  <c r="D47" i="1"/>
  <c r="AC179" i="1"/>
  <c r="G179" i="1"/>
  <c r="AH179" i="1"/>
  <c r="G84" i="1"/>
  <c r="O179" i="1"/>
  <c r="D198" i="1"/>
  <c r="D10" i="1"/>
  <c r="J141" i="1"/>
  <c r="AA179" i="1"/>
  <c r="R84" i="1"/>
  <c r="K141" i="1"/>
  <c r="D217" i="1"/>
  <c r="R179" i="1"/>
  <c r="AE179" i="1"/>
  <c r="N84" i="1"/>
  <c r="E29" i="1"/>
  <c r="I65" i="1"/>
  <c r="J179" i="1"/>
  <c r="H84" i="1"/>
  <c r="AD179" i="1"/>
  <c r="D29" i="1"/>
  <c r="C29" i="1"/>
  <c r="C65" i="1"/>
  <c r="F179" i="1"/>
  <c r="AG179" i="1"/>
  <c r="L141" i="1"/>
  <c r="C141" i="1"/>
  <c r="X179" i="1"/>
  <c r="C84" i="1"/>
  <c r="D65" i="1"/>
  <c r="AB179" i="1"/>
  <c r="D122" i="1"/>
  <c r="C10" i="1"/>
  <c r="E10" i="1" s="1"/>
  <c r="C217" i="1"/>
  <c r="Q179" i="1"/>
  <c r="E217" i="1"/>
  <c r="H65" i="1"/>
  <c r="O84" i="1"/>
  <c r="AI179" i="1"/>
  <c r="L84" i="1"/>
  <c r="F141" i="1"/>
  <c r="U179" i="1"/>
  <c r="V179" i="1"/>
  <c r="S179" i="1"/>
  <c r="K84" i="1"/>
  <c r="T179" i="1"/>
  <c r="E84" i="1"/>
  <c r="D141" i="1"/>
  <c r="C198" i="1"/>
  <c r="E198" i="1" s="1"/>
  <c r="G217" i="1"/>
  <c r="Y179" i="1"/>
  <c r="F29" i="1"/>
  <c r="Z179" i="1"/>
  <c r="AF179" i="1"/>
  <c r="H179" i="1"/>
  <c r="F84" i="1"/>
  <c r="J84" i="1"/>
  <c r="C122" i="1"/>
  <c r="E122" i="1" s="1"/>
  <c r="G29" i="1"/>
  <c r="C47" i="1"/>
  <c r="E47" i="1" s="1"/>
  <c r="P84" i="1"/>
  <c r="E65" i="1"/>
  <c r="M179" i="1"/>
  <c r="G141" i="1"/>
  <c r="N179" i="1"/>
  <c r="K179" i="1"/>
  <c r="L179" i="1"/>
  <c r="I217" i="1"/>
  <c r="M84" i="1"/>
  <c r="C160" i="1"/>
  <c r="I29" i="1"/>
  <c r="C179" i="1"/>
  <c r="D84" i="1"/>
  <c r="D179" i="1"/>
  <c r="E179" i="1"/>
  <c r="F217" i="1"/>
  <c r="H217" i="1"/>
  <c r="I141" i="1"/>
  <c r="E141" i="1"/>
  <c r="I84" i="1"/>
  <c r="C103" i="1"/>
  <c r="P103" i="1" s="1"/>
  <c r="F65" i="1"/>
  <c r="J65" i="1" l="1"/>
  <c r="J29" i="1"/>
  <c r="S84" i="1"/>
  <c r="M141" i="1"/>
  <c r="J217" i="1"/>
  <c r="AJ179" i="1"/>
  <c r="R85" i="1"/>
  <c r="R98" i="1" s="1"/>
  <c r="L142" i="1"/>
  <c r="L155" i="1" s="1"/>
  <c r="I142" i="1"/>
  <c r="I155" i="1" s="1"/>
  <c r="AE180" i="1"/>
  <c r="AE193" i="1" s="1"/>
  <c r="E218" i="1"/>
  <c r="E231" i="1" s="1"/>
  <c r="K180" i="1"/>
  <c r="K193" i="1" s="1"/>
  <c r="N85" i="1"/>
  <c r="N98" i="1" s="1"/>
  <c r="E85" i="1"/>
  <c r="E98" i="1" s="1"/>
  <c r="H142" i="1"/>
  <c r="H155" i="1" s="1"/>
  <c r="R180" i="1"/>
  <c r="R193" i="1" s="1"/>
  <c r="K85" i="1"/>
  <c r="K98" i="1" s="1"/>
  <c r="E180" i="1"/>
  <c r="E193" i="1" s="1"/>
  <c r="D123" i="1"/>
  <c r="D136" i="1" s="1"/>
  <c r="C161" i="1"/>
  <c r="C174" i="1" s="1"/>
  <c r="C104" i="1"/>
  <c r="AH180" i="1"/>
  <c r="AH193" i="1" s="1"/>
  <c r="J180" i="1"/>
  <c r="J193" i="1" s="1"/>
  <c r="L85" i="1"/>
  <c r="L98" i="1" s="1"/>
  <c r="J85" i="1"/>
  <c r="J98" i="1" s="1"/>
  <c r="I218" i="1"/>
  <c r="I231" i="1" s="1"/>
  <c r="E142" i="1"/>
  <c r="E155" i="1" s="1"/>
  <c r="Q85" i="1"/>
  <c r="Q98" i="1" s="1"/>
  <c r="E30" i="1"/>
  <c r="E43" i="1" s="1"/>
  <c r="G142" i="1"/>
  <c r="G155" i="1" s="1"/>
  <c r="D66" i="1"/>
  <c r="D79" i="1" s="1"/>
  <c r="D85" i="1"/>
  <c r="D98" i="1" s="1"/>
  <c r="W180" i="1"/>
  <c r="W193" i="1" s="1"/>
  <c r="D30" i="1"/>
  <c r="D43" i="1" s="1"/>
  <c r="F66" i="1"/>
  <c r="F79" i="1" s="1"/>
  <c r="F180" i="1"/>
  <c r="F193" i="1" s="1"/>
  <c r="O180" i="1"/>
  <c r="O193" i="1" s="1"/>
  <c r="H85" i="1"/>
  <c r="H98" i="1" s="1"/>
  <c r="O85" i="1"/>
  <c r="O98" i="1" s="1"/>
  <c r="L180" i="1"/>
  <c r="L193" i="1" s="1"/>
  <c r="I85" i="1"/>
  <c r="I98" i="1" s="1"/>
  <c r="P180" i="1"/>
  <c r="P193" i="1" s="1"/>
  <c r="D142" i="1"/>
  <c r="D155" i="1" s="1"/>
  <c r="V180" i="1"/>
  <c r="V193" i="1" s="1"/>
  <c r="I30" i="1"/>
  <c r="I43" i="1" s="1"/>
  <c r="H30" i="1"/>
  <c r="H43" i="1" s="1"/>
  <c r="D199" i="1"/>
  <c r="D212" i="1" s="1"/>
  <c r="AD180" i="1"/>
  <c r="AD193" i="1" s="1"/>
  <c r="N180" i="1"/>
  <c r="N193" i="1" s="1"/>
  <c r="F218" i="1"/>
  <c r="F231" i="1" s="1"/>
  <c r="G66" i="1"/>
  <c r="G79" i="1" s="1"/>
  <c r="K142" i="1"/>
  <c r="K155" i="1" s="1"/>
  <c r="E66" i="1"/>
  <c r="E79" i="1" s="1"/>
  <c r="D180" i="1"/>
  <c r="D193" i="1" s="1"/>
  <c r="J142" i="1"/>
  <c r="J155" i="1" s="1"/>
  <c r="H218" i="1"/>
  <c r="H231" i="1" s="1"/>
  <c r="I180" i="1"/>
  <c r="I193" i="1" s="1"/>
  <c r="AA180" i="1"/>
  <c r="AA193" i="1" s="1"/>
  <c r="AG180" i="1"/>
  <c r="AG193" i="1" s="1"/>
  <c r="U180" i="1"/>
  <c r="U193" i="1" s="1"/>
  <c r="F85" i="1"/>
  <c r="F98" i="1" s="1"/>
  <c r="M85" i="1"/>
  <c r="M98" i="1" s="1"/>
  <c r="M180" i="1"/>
  <c r="M193" i="1" s="1"/>
  <c r="P85" i="1"/>
  <c r="P98" i="1" s="1"/>
  <c r="G30" i="1"/>
  <c r="G43" i="1" s="1"/>
  <c r="T180" i="1"/>
  <c r="T193" i="1" s="1"/>
  <c r="S180" i="1"/>
  <c r="S193" i="1" s="1"/>
  <c r="F142" i="1"/>
  <c r="F155" i="1" s="1"/>
  <c r="AB180" i="1"/>
  <c r="AB193" i="1" s="1"/>
  <c r="X180" i="1"/>
  <c r="X193" i="1" s="1"/>
  <c r="C11" i="1"/>
  <c r="C218" i="1"/>
  <c r="C231" i="1" s="1"/>
  <c r="C48" i="1"/>
  <c r="H180" i="1"/>
  <c r="H193" i="1" s="1"/>
  <c r="Z180" i="1"/>
  <c r="Z193" i="1" s="1"/>
  <c r="Y180" i="1"/>
  <c r="Y193" i="1" s="1"/>
  <c r="C199" i="1"/>
  <c r="C212" i="1" s="1"/>
  <c r="C123" i="1"/>
  <c r="D218" i="1"/>
  <c r="D231" i="1" s="1"/>
  <c r="G85" i="1"/>
  <c r="G98" i="1" s="1"/>
  <c r="G180" i="1"/>
  <c r="G193" i="1" s="1"/>
  <c r="AC180" i="1"/>
  <c r="AC193" i="1" s="1"/>
  <c r="C180" i="1"/>
  <c r="C193" i="1" s="1"/>
  <c r="C66" i="1"/>
  <c r="C79" i="1" s="1"/>
  <c r="C142" i="1"/>
  <c r="C155" i="1" s="1"/>
  <c r="I66" i="1"/>
  <c r="I79" i="1" s="1"/>
  <c r="D48" i="1"/>
  <c r="D61" i="1" s="1"/>
  <c r="C30" i="1"/>
  <c r="C43" i="1" s="1"/>
  <c r="AF180" i="1"/>
  <c r="AF193" i="1" s="1"/>
  <c r="F30" i="1"/>
  <c r="F43" i="1" s="1"/>
  <c r="G218" i="1"/>
  <c r="G231" i="1" s="1"/>
  <c r="AI180" i="1"/>
  <c r="AI193" i="1" s="1"/>
  <c r="H66" i="1"/>
  <c r="H79" i="1" s="1"/>
  <c r="Q180" i="1"/>
  <c r="Q193" i="1" s="1"/>
  <c r="C85" i="1"/>
  <c r="D11" i="1"/>
  <c r="D24" i="1" s="1"/>
  <c r="C117" i="1" l="1"/>
  <c r="P117" i="1" s="1"/>
  <c r="P104" i="1"/>
  <c r="E123" i="1"/>
  <c r="E136" i="1" s="1"/>
  <c r="S85" i="1"/>
  <c r="J43" i="1"/>
  <c r="J30" i="1"/>
  <c r="J79" i="1"/>
  <c r="J66" i="1"/>
  <c r="E48" i="1"/>
  <c r="C98" i="1"/>
  <c r="S98" i="1" s="1"/>
  <c r="M142" i="1"/>
  <c r="E11" i="1"/>
  <c r="M155" i="1"/>
  <c r="AJ193" i="1"/>
  <c r="J231" i="1"/>
  <c r="J218" i="1"/>
  <c r="AJ180" i="1"/>
  <c r="C61" i="1"/>
  <c r="E61" i="1" s="1"/>
  <c r="C24" i="1"/>
  <c r="E24" i="1" s="1"/>
  <c r="E199" i="1"/>
  <c r="E212" i="1" s="1"/>
  <c r="C136" i="1"/>
  <c r="J42" i="16"/>
  <c r="J42" i="20"/>
  <c r="J42" i="25"/>
  <c r="J42" i="29"/>
  <c r="J42" i="1"/>
  <c r="J42" i="8"/>
  <c r="J42" i="12"/>
  <c r="J42" i="4"/>
</calcChain>
</file>

<file path=xl/sharedStrings.xml><?xml version="1.0" encoding="utf-8"?>
<sst xmlns="http://schemas.openxmlformats.org/spreadsheetml/2006/main" count="9206" uniqueCount="343">
  <si>
    <t>No Formal Schooling</t>
  </si>
  <si>
    <t>No Formal Schooling but able to read and write</t>
  </si>
  <si>
    <t>Elementary level</t>
  </si>
  <si>
    <t>Elementary Graduate</t>
  </si>
  <si>
    <t>High School Level</t>
  </si>
  <si>
    <t>High School Graduate</t>
  </si>
  <si>
    <t>After High School Education or Vocational (Tech/Voc/College/Post Grad)</t>
  </si>
  <si>
    <t>Total</t>
  </si>
  <si>
    <t>Yes</t>
  </si>
  <si>
    <t>No</t>
  </si>
  <si>
    <t>Parent/ Guardian Only</t>
  </si>
  <si>
    <t>Parent/ Guardian and Siblings</t>
  </si>
  <si>
    <t>Parent/ Guardian,  Siblings &amp; Grand Parent</t>
  </si>
  <si>
    <t>Parent/ Guardian,  Siblings, Grand Parent &amp; Other members of family</t>
  </si>
  <si>
    <t>Siblings Only</t>
  </si>
  <si>
    <t>Siblings &amp; Grand Parent</t>
  </si>
  <si>
    <t>Parent/ Guardian,  Siblings, Grand Parent, Other members of family &amp; Others</t>
  </si>
  <si>
    <t>Siblings, Grand Parent,  Other members of family &amp; Others</t>
  </si>
  <si>
    <t>Grand Parent Only</t>
  </si>
  <si>
    <t>Grand Parent,  Other members of family &amp; Others</t>
  </si>
  <si>
    <t>Grand Parent &amp; Other members of family</t>
  </si>
  <si>
    <t>Other members of family only</t>
  </si>
  <si>
    <t>Other members of family and Other (tutor/helper)</t>
  </si>
  <si>
    <t>Other (tutor/helper) only</t>
  </si>
  <si>
    <t>None</t>
  </si>
  <si>
    <t>Learner able to do independent learning</t>
  </si>
  <si>
    <t>Television Only</t>
  </si>
  <si>
    <t>Television and Cellphone</t>
  </si>
  <si>
    <t>Television, Cellphone &amp; Radio</t>
  </si>
  <si>
    <t>Television, Cellphone, Radio &amp; Desktop/laptop</t>
  </si>
  <si>
    <t>Cellphone Only</t>
  </si>
  <si>
    <t>Cellphone &amp; Radio</t>
  </si>
  <si>
    <t>Cellphone,  Radio &amp; Desktop/laptop</t>
  </si>
  <si>
    <t>Radio Only</t>
  </si>
  <si>
    <t>Radio &amp; Desktop/laptop</t>
  </si>
  <si>
    <t xml:space="preserve"> Desktop/laptop only</t>
  </si>
  <si>
    <t>Mobile data only</t>
  </si>
  <si>
    <t>Mobile data &amp; broadband</t>
  </si>
  <si>
    <t>Mobile data, broadband &amp; computer shop</t>
  </si>
  <si>
    <t>Mobile data, broadband, computer shop &amp; other places</t>
  </si>
  <si>
    <t>Broadband only</t>
  </si>
  <si>
    <t xml:space="preserve"> broadband, computer shop &amp; other places</t>
  </si>
  <si>
    <t>Computer shop only</t>
  </si>
  <si>
    <t>Computer shop and other places</t>
  </si>
  <si>
    <t>Other places only</t>
  </si>
  <si>
    <t>online learning only</t>
  </si>
  <si>
    <t>online learning &amp; television</t>
  </si>
  <si>
    <t>online learning, television &amp; radio</t>
  </si>
  <si>
    <t>E. LIMITED FACE TO FACE</t>
  </si>
  <si>
    <t>E1. In case limited face to face classes will be allowed, are you willing to allow your child/children to participate?</t>
  </si>
  <si>
    <t>online learning, television, radio &amp; modular learning</t>
  </si>
  <si>
    <t>Television &amp; radio</t>
  </si>
  <si>
    <t>Television, radio &amp; modular learning</t>
  </si>
  <si>
    <t>Radio only</t>
  </si>
  <si>
    <t>Radio &amp; Modular Learning</t>
  </si>
  <si>
    <t>Fear of Getting Infected of Corona Virus</t>
  </si>
  <si>
    <t>Limited or no available transportation from home to school and vice versa</t>
  </si>
  <si>
    <t>lack of available gadgets/ equipment only</t>
  </si>
  <si>
    <t>lack of available gadgets/ equipment , insufficient load/ data allowance &amp; unstable mobile/ internet connection</t>
  </si>
  <si>
    <t>lack of available gadgets/ equipment , insufficient load/ data allowance, unstable mobile/ internet connection &amp; existing health condition/s</t>
  </si>
  <si>
    <t>Existing Illness or health related concens</t>
  </si>
  <si>
    <t>lack of available gadgets/ equipment , insufficient load/ data allowance, unstable mobile/ internet connection, existing health condition/s &amp; difficulty in independent learning</t>
  </si>
  <si>
    <t>lack of available gadgets/ equipment , insufficient load/ data allowance, unstable mobile/ internet connection, existing health condition/s, difficulty in independent learning &amp; conflict with other activities (i.e., house chores)</t>
  </si>
  <si>
    <t>helping in family business or working</t>
  </si>
  <si>
    <t>Helping in household chores</t>
  </si>
  <si>
    <t>Presence of Arm Conflict in the area</t>
  </si>
  <si>
    <t>lack of available gadgets/ equipment , insufficient load/ data allowance, unstable mobile/ internet connection, existing health condition/s, difficulty in independent learning, conflict with other activities (i.e., house chores) &amp; high electrical consumption</t>
  </si>
  <si>
    <t>lack of available gadgets/ equipment , insufficient load/ data allowance, 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</si>
  <si>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insufficient load/ data allowance only</t>
  </si>
  <si>
    <t>insufficient load/ data allowance &amp; unstable mobile/ internet connection</t>
  </si>
  <si>
    <t>insufficient load/ data allowance, unstable mobile/ internet connection &amp; existing health condition/s</t>
  </si>
  <si>
    <t>insufficient load/ data allowance, unstable mobile/ internet connection, existing health condition/s &amp; difficulty in independent learning</t>
  </si>
  <si>
    <t>insufficient load/ data allowance, unstable mobile/ internet connection, existing health condition/s, difficulty in independent learning &amp; conflict with other activities (i.e., house chores)</t>
  </si>
  <si>
    <t>insufficient load/ data allowance, 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</si>
  <si>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unstable mobile/ internet connection only</t>
  </si>
  <si>
    <t>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</si>
  <si>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existing health condition/s only</t>
  </si>
  <si>
    <t>existing health condition/s, difficulty in independent learning &amp; conflict with other activities (i.e., house chores)</t>
  </si>
  <si>
    <t>existing health condition/s, difficulty in independent learning, conflict with other activities (i.e., house chores), high electrical consumption &amp; distractions (i.e., social media, noise from community/neighbor)</t>
  </si>
  <si>
    <t>difficulty in independent learning, conflict with other activities (i.e., house chores), high electrical consumption &amp; distractions (i.e., social media, noise from community/neighbor)</t>
  </si>
  <si>
    <t>difficulty in independent learning only</t>
  </si>
  <si>
    <t>conflict with other activities (i.e., house chores) only</t>
  </si>
  <si>
    <t>conflict with other activities (i.e., house chores), high electrical consumption &amp; distractions (i.e., social media, noise from community/neighbor)</t>
  </si>
  <si>
    <t>difficulty in independent learning &amp; conflict with other activities (i.e., house chores)</t>
  </si>
  <si>
    <t>difficulty in independent learning, conflict with other activities (i.e., house chores) &amp; high electrical consumption</t>
  </si>
  <si>
    <t>high electrical consumption only</t>
  </si>
  <si>
    <t>E.2 If the answer is no , please select only 1 major consideration or state specific reason</t>
  </si>
  <si>
    <t>Other Reason, if any</t>
  </si>
  <si>
    <t>Kinder</t>
  </si>
  <si>
    <t>Grade Level</t>
  </si>
  <si>
    <t>NAME OF SCHOOL</t>
  </si>
  <si>
    <t>SCHOOL ID</t>
  </si>
  <si>
    <t>DIVISION</t>
  </si>
  <si>
    <t>REGION</t>
  </si>
  <si>
    <t>Non-Graded</t>
  </si>
  <si>
    <r>
      <t>HM</t>
    </r>
    <r>
      <rPr>
        <b/>
        <vertAlign val="subscript"/>
        <sz val="11"/>
        <color theme="1"/>
        <rFont val="Arial"/>
        <family val="2"/>
      </rPr>
      <t>1</t>
    </r>
  </si>
  <si>
    <r>
      <t>HM</t>
    </r>
    <r>
      <rPr>
        <b/>
        <vertAlign val="sub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</si>
  <si>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</si>
  <si>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</si>
  <si>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</si>
  <si>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</si>
  <si>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</si>
  <si>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</si>
  <si>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</si>
  <si>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</si>
  <si>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</si>
  <si>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</si>
  <si>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</si>
  <si>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</si>
  <si>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</si>
  <si>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</si>
  <si>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t xml:space="preserve">Instruction: </t>
  </si>
  <si>
    <t>3. Total column per grade level must not exceed to 5000.</t>
  </si>
  <si>
    <r>
      <t>HEA</t>
    </r>
    <r>
      <rPr>
        <b/>
        <vertAlign val="subscript"/>
        <sz val="12"/>
        <color theme="1"/>
        <rFont val="Arial"/>
        <family val="2"/>
      </rPr>
      <t>1</t>
    </r>
  </si>
  <si>
    <r>
      <t>HEA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</si>
  <si>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</si>
  <si>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</si>
  <si>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</si>
  <si>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</si>
  <si>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</si>
  <si>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1</t>
    </r>
  </si>
  <si>
    <r>
      <t>IC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</si>
  <si>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</si>
  <si>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</si>
  <si>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</si>
  <si>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</si>
  <si>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</si>
  <si>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</si>
  <si>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</si>
  <si>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</si>
  <si>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1</t>
    </r>
  </si>
  <si>
    <r>
      <t>DLM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</si>
  <si>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</si>
  <si>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</si>
  <si>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</si>
  <si>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</si>
  <si>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</si>
  <si>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</si>
  <si>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</si>
  <si>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</si>
  <si>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1</t>
    </r>
  </si>
  <si>
    <r>
      <t>MC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</si>
  <si>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</si>
  <si>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</si>
  <si>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</si>
  <si>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</si>
  <si>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</si>
  <si>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t>3. Submit to Grade Level Enrollment Chair (GLEC) if any or to School Enrollment Focal Person (SEFP).</t>
  </si>
  <si>
    <t>*Section</t>
  </si>
  <si>
    <t>*For Prospective Adviser</t>
  </si>
  <si>
    <t>Posted by: (LIS System Admin)</t>
  </si>
  <si>
    <t>Last updated (date):</t>
  </si>
  <si>
    <t>1. Review all MLESF for Accuracy/completeness</t>
  </si>
  <si>
    <t>2. For question with posisble multiple answers, select applicable combination as listed/grouped in this form</t>
  </si>
  <si>
    <t>For Grade Level Enrollment Chair (if any)</t>
  </si>
  <si>
    <t>1. Review all Summary Matrix submitted by advisers, check for accuracy/completeness</t>
  </si>
  <si>
    <t xml:space="preserve">2. Prepare a Summary Matrix with totality for all items/questions of all sections </t>
  </si>
  <si>
    <t>3. Submit the Accomplished Summary Matrix (Grade level) to School Enrollment Focal Person (SEFP)</t>
  </si>
  <si>
    <t>For School Enrollment Focal Person (SEFP)</t>
  </si>
  <si>
    <t>1. Review all Grade Level Summary Matrix submitted by GLEC, check for accuracy/completeness</t>
  </si>
  <si>
    <t>2. Prepare a Summary Matrix with totality for all items/questions of all Grade Levels</t>
  </si>
  <si>
    <t>3. Submit the Accomplished Summary Matrix (School level) to School Head for review and approval and then to LIS System Administrator</t>
  </si>
  <si>
    <t>For LIS System Administrator</t>
  </si>
  <si>
    <t>2. Login to LIS and click the QC Folder available in the Dashboard</t>
  </si>
  <si>
    <t>3. Input total count for each table as appeared in the Summary Matrix.  May use the assigned code as appopriate for easy reference.</t>
  </si>
  <si>
    <t>Prospective Adviser/GLEC/SEFP</t>
  </si>
  <si>
    <t xml:space="preserve">Grade/School Level </t>
  </si>
  <si>
    <t>Total (Must be equalled vis-à-vis Enrollment per Class/Grade Level)</t>
  </si>
  <si>
    <t>(This form can be used to tabulate survey result of Class/Section, Grade and School level)</t>
  </si>
  <si>
    <t>For LIS Admin Use Only</t>
  </si>
  <si>
    <t>Date Posted in LIS QC</t>
  </si>
  <si>
    <t>2. The total column must be equal with the number of respondents per grade level (validation apply).</t>
  </si>
  <si>
    <t>File Directory</t>
  </si>
  <si>
    <t>Summary Matrix MLESF</t>
  </si>
  <si>
    <t>Navigation</t>
  </si>
  <si>
    <t>Choose Dialect</t>
  </si>
  <si>
    <t>English</t>
  </si>
  <si>
    <t>DISTRICT/CLUSTER</t>
  </si>
  <si>
    <t>…...............................</t>
  </si>
  <si>
    <t>Sections and Class Advisers</t>
  </si>
  <si>
    <t>1. Only 1 answer is required, just select one (1) applicable  combination if more than 1 condition is appropriate.</t>
  </si>
  <si>
    <t>Mga Tagubilin:</t>
  </si>
  <si>
    <t>1. Isang (1) tugon lamang ang kinakailangan, pumili lamang ng isang (1) nararapat na tugon kung may iba't ibang pagkasasamang naaangkop.</t>
  </si>
  <si>
    <t>2. Ang kabuuang bilang ng bawat kolum ay kinakailangang pantay sa kabuuang bilang ng tumugon sa bawat baitang.</t>
  </si>
  <si>
    <t>3. Ang kabuuang bilang ng bawat kolum sa bawat baitang ay hindi maaring humigit sa bilang na 5000.</t>
  </si>
  <si>
    <t>*Para sa inaasahang Gurong Tagapagpayo</t>
  </si>
  <si>
    <t>1. Suriing mabuti ang kawastuhan/pagkakumpleto ng lahat ng MLSEF.</t>
  </si>
  <si>
    <t>2. Para sa mga katanungang maaring magkaroon ng iba't ibang tugon, pilliin ang pinaka-naaangkop na pagkasasamang naitala sa form na ito.</t>
  </si>
  <si>
    <t>Para sa Grade Level Enrollment Chair (kung mayroon)</t>
  </si>
  <si>
    <t>1. Suriing mabuti ang lahat ng Summary Matrix na ipinasa ng mga gurong tagapagpayo, busisiin ang kawastuhan/pagkakumpleto ng mga ito.</t>
  </si>
  <si>
    <t>2. Ihanda ang Summary Matrix na may kabuuang tala ng bawat uri/katanungan sa lahat ng pangkat ng baitang.</t>
  </si>
  <si>
    <t>3. Ipasa ang Nagawang Summary Matrix (Grade Level) sa School Enrollment Focal Person (SEFP)</t>
  </si>
  <si>
    <t>Para sa School Enrollment Focal Person (SEFP)</t>
  </si>
  <si>
    <t>1. Suriing mabuti ang lahat ng Summary Matrix ng bawat baitang na ipinasa ng mga GLEC, busisiin ang kawastuhan/pagkakumpleto ng mga ito.</t>
  </si>
  <si>
    <t>3. Ipasa ang Nagawang Summary Matrix (School Level) sa punongguro upang masuri at maapruba at ipasa ito sa LIS System Administrator.</t>
  </si>
  <si>
    <t>Para sa LIS System Administrator</t>
  </si>
  <si>
    <t>1. Suriin ang natanggap na School Level Summary Matrix at tiyakin ang kawastuhan ng bilang ng pagpapatala mula sa kabuuang bilang ng tumugon.</t>
  </si>
  <si>
    <t>2. Mag login sa LIS at piliin ang kalupi ng QC na makikita sa Dashboard.</t>
  </si>
  <si>
    <t>3. Itala ang kabuuang bilang ng bawat talaan katulad ng nasa Summary Matrix. Maaring gamitin ang itinalagang mga palahudyatan bilang sanggunian.</t>
  </si>
  <si>
    <t>Mga Panudlo:</t>
  </si>
  <si>
    <t>1. Usa (1) kabuok tubag lang ang kinahanglan, pili lang og usa (1) kabuok tubag nga gikan sa lainlaing kombinasyon nga muuyon sa sukaran.</t>
  </si>
  <si>
    <t>2. Ang kinatibuk-ang ihap sa matag kolum kay angay nga pareha sa managsamang kinatibuk-ang ihap sa mga nitubag sa matag ang-ang.</t>
  </si>
  <si>
    <t>3. Ang kinatibuk-ang ihap sa matag kulom sa matag ang-ang kay dili puwedeng manubra sa ihap nga 5000.</t>
  </si>
  <si>
    <t>*Para sa Maestra</t>
  </si>
  <si>
    <t>2. Para sa mga pangutana nga adunay lain-laing tubag, pili-a ang pinaka-angay gikan sa lain-laing kombinasyon nga muuyon sa listahan/grupo niining form.</t>
  </si>
  <si>
    <t>3. Ipasa sa Grade Level Enrollment Chair (GLEC) kung naa o sa School Enrollment Focal Person (SEFP)</t>
  </si>
  <si>
    <t>Para sa Grade Level Enrollment Chair (kung naa)</t>
  </si>
  <si>
    <t>1. Susihon pag-usab ang tanan Summary Matrix nga gipasa sa matag maestra, sutaa kung sakto/kumpleto kini.</t>
  </si>
  <si>
    <t>2. Iandam ang Summary Matrix nga adunay kinatibuk-ang ihap sa matag butang/pangutana sa tanang bahin.</t>
  </si>
  <si>
    <t>3. Ipasa ang Natiwas nga Summary Matrix (Grade Level) sa School Enrollment Focal Person (SEFP)</t>
  </si>
  <si>
    <t>1. Susihon ang tanan Grade Level Summary Matrix nga gipasa sa matag GLEC, sutaa kung sakto/kumpleto kini.</t>
  </si>
  <si>
    <t>2. Iandam ang Summary Matrix nga adunay kinatibuk-ang ihap sa matag butang/pangutana sa tanang ang-ang.</t>
  </si>
  <si>
    <t>3. Ipasa ang Natiwas nga Summary Matrix (School Level) sa School Head para masuta ug maaprobrahan ug ipasa sa LIS System Administrator.</t>
  </si>
  <si>
    <t>1. Susihon ang School Level Summary Matrix ug sutaa ang kasakto sa ihap sa nagpaenrol og ang kinatibuk-ang ihap sa mga mitubag niining form.</t>
  </si>
  <si>
    <t>2. Pag-login sa LIS ug pilia ang QC Folder nga anaa sa Dashboard.</t>
  </si>
  <si>
    <r>
      <t xml:space="preserve">3. Ibutang ang kinatibuk-ang ihap sa matag table nga naa sa Summary Matrix. Pwedeng gamiton ang mga </t>
    </r>
    <r>
      <rPr>
        <i/>
        <sz val="12"/>
        <color theme="1"/>
        <rFont val="Arial"/>
        <family val="2"/>
      </rPr>
      <t>code</t>
    </r>
    <r>
      <rPr>
        <sz val="12"/>
        <color theme="1"/>
        <rFont val="Arial"/>
        <family val="2"/>
      </rPr>
      <t xml:space="preserve"> para mapasayun ang pagtandi.</t>
    </r>
  </si>
  <si>
    <t>3. Ipasa sa Grade Level Enrollment Chair (GLEC) kung mayroon man o sa School Enrollment Focal Person (SEFP).</t>
  </si>
  <si>
    <t>1. Susihon pag-usab ang katukma/pagkakumpleto sa tanan MLSEF.</t>
  </si>
  <si>
    <t>C10. 4Ps Beneficiary/ies</t>
  </si>
  <si>
    <t>D1. How many of your household members (including the enrollee) are studying in School Year 2021-2022? (No.of Learner/s in a Household)</t>
  </si>
  <si>
    <t xml:space="preserve">D2. Who among the household members can provide instructional support to the child’s distance learning? </t>
  </si>
  <si>
    <t xml:space="preserve">D3. What devices are available at home that the learner can use for learning? </t>
  </si>
  <si>
    <t xml:space="preserve">D4. Is there an internet signal in your area?  </t>
  </si>
  <si>
    <t xml:space="preserve">D5. How do you connect to the internet? </t>
  </si>
  <si>
    <t>D6. What distance learning modality/ies do you prefer for your child?</t>
  </si>
  <si>
    <t xml:space="preserve">D7. What are the challenges that may affect your child’s learning process through distance education? </t>
  </si>
  <si>
    <r>
      <t>DLM</t>
    </r>
    <r>
      <rPr>
        <b/>
        <vertAlign val="subscript"/>
        <sz val="12"/>
        <color theme="1"/>
        <rFont val="Arial"/>
        <family val="2"/>
      </rPr>
      <t>11</t>
    </r>
  </si>
  <si>
    <t>Blended</t>
  </si>
  <si>
    <r>
      <t>SUMMARY MATRIX OF SELECTED DATA ELEMENTS OF MLESF (</t>
    </r>
    <r>
      <rPr>
        <b/>
        <sz val="18"/>
        <color rgb="FFFF0000"/>
        <rFont val="Arial"/>
        <family val="2"/>
      </rPr>
      <t>SEFP FILE</t>
    </r>
    <r>
      <rPr>
        <b/>
        <sz val="18"/>
        <color rgb="FF002060"/>
        <rFont val="Arial"/>
        <family val="2"/>
      </rPr>
      <t>)</t>
    </r>
  </si>
  <si>
    <t>Summary Matrix MLSEF (SEFP)</t>
  </si>
  <si>
    <t>C2. Parent/Gurdian Highest Educational Attainment (select only parent/guardian per learner having the highest educational  attainment)</t>
  </si>
  <si>
    <r>
      <t>DA</t>
    </r>
    <r>
      <rPr>
        <b/>
        <vertAlign val="subscript"/>
        <sz val="12"/>
        <color theme="1"/>
        <rFont val="Arial"/>
        <family val="2"/>
      </rPr>
      <t>1</t>
    </r>
  </si>
  <si>
    <r>
      <t>DA</t>
    </r>
    <r>
      <rPr>
        <b/>
        <vertAlign val="subscript"/>
        <sz val="12"/>
        <color theme="1"/>
        <rFont val="Arial"/>
        <family val="2"/>
      </rPr>
      <t>2</t>
    </r>
  </si>
  <si>
    <r>
      <t>DA</t>
    </r>
    <r>
      <rPr>
        <b/>
        <vertAlign val="subscript"/>
        <sz val="12"/>
        <color theme="1"/>
        <rFont val="Arial"/>
        <family val="2"/>
      </rPr>
      <t>3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</si>
  <si>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4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</si>
  <si>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5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</si>
  <si>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6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</si>
  <si>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7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</si>
  <si>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8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</si>
  <si>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9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</si>
  <si>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10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</si>
  <si>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11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</si>
  <si>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12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</si>
  <si>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13</t>
    </r>
    <r>
      <rPr>
        <sz val="12"/>
        <color theme="1"/>
        <rFont val="Calibri"/>
        <family val="2"/>
        <scheme val="minor"/>
      </rPr>
      <t/>
    </r>
  </si>
  <si>
    <t>Cellphone &amp; Desktop/Laptop</t>
  </si>
  <si>
    <t>Tablet</t>
  </si>
  <si>
    <t>No internet available in the area</t>
  </si>
  <si>
    <r>
      <t>DLM</t>
    </r>
    <r>
      <rPr>
        <b/>
        <vertAlign val="subscript"/>
        <sz val="12"/>
        <color theme="1"/>
        <rFont val="Arial"/>
        <family val="2"/>
      </rPr>
      <t>12</t>
    </r>
  </si>
  <si>
    <t>Modular Learning Only (Printed)</t>
  </si>
  <si>
    <t>Modular Learning Only (Digital)</t>
  </si>
  <si>
    <t>lack of available gadgets/ equipment &amp; insufficient load/ data allowance</t>
  </si>
  <si>
    <t>unstable mobile/ internet connection &amp; existing health condition/s</t>
  </si>
  <si>
    <t>unstable mobile/ internet connection, existing health condition/s &amp; difficulty in independent learning</t>
  </si>
  <si>
    <t>unstable mobile/ internet connection, existing health condition/s, difficulty in independent learning &amp; conflict with other activities (i.e., house chores)</t>
  </si>
  <si>
    <t>existing health condition/s, difficulty in independent learning, conflict with other activities (i.e., house chores) &amp; high electrical consumption</t>
  </si>
  <si>
    <t>conflict with other activities (i.e., house chores), &amp; high electrical consumption</t>
  </si>
  <si>
    <t>high electrical consumption &amp; distractions (i.e., social media, noise from community/neighbor)</t>
  </si>
  <si>
    <t>only distractions (i.e., social media, noise from community/neighbor) only</t>
  </si>
  <si>
    <r>
      <t>CH</t>
    </r>
    <r>
      <rPr>
        <b/>
        <vertAlign val="subscript"/>
        <sz val="12"/>
        <color theme="1"/>
        <rFont val="Arial"/>
        <family val="2"/>
      </rPr>
      <t>1</t>
    </r>
  </si>
  <si>
    <r>
      <t>CH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</si>
  <si>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</si>
  <si>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</si>
  <si>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</si>
  <si>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</si>
  <si>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</si>
  <si>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</si>
  <si>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</si>
  <si>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</si>
  <si>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</si>
  <si>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</si>
  <si>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</si>
  <si>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</si>
  <si>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</si>
  <si>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</si>
  <si>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</si>
  <si>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</si>
  <si>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</si>
  <si>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</si>
  <si>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</si>
  <si>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</si>
  <si>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</si>
  <si>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</si>
  <si>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</si>
  <si>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</si>
  <si>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</si>
  <si>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</si>
  <si>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</si>
  <si>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</si>
  <si>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</si>
  <si>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</si>
  <si>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33</t>
    </r>
    <r>
      <rPr>
        <sz val="11"/>
        <color theme="1"/>
        <rFont val="Calibri"/>
        <family val="2"/>
        <scheme val="minor"/>
      </rPr>
      <t/>
    </r>
  </si>
  <si>
    <t>Return to File Directory</t>
  </si>
  <si>
    <t>Return to Summary Matrix MLESF (SEFP)</t>
  </si>
  <si>
    <t>Only 1 Household Member</t>
  </si>
  <si>
    <t>2  Household Members</t>
  </si>
  <si>
    <t>3  Household Members</t>
  </si>
  <si>
    <t>4  Household Members</t>
  </si>
  <si>
    <t>5  Household Members</t>
  </si>
  <si>
    <t>6  Household Members</t>
  </si>
  <si>
    <t>7  Household Members</t>
  </si>
  <si>
    <t>B9. Gender</t>
  </si>
  <si>
    <t>Male</t>
  </si>
  <si>
    <t>Female</t>
  </si>
  <si>
    <t>General Instructions/Manual</t>
  </si>
  <si>
    <t>Sample MLESF Data Processing</t>
  </si>
  <si>
    <t xml:space="preserve">HEA </t>
  </si>
  <si>
    <t>(Highest Educational Attainment )- Choose only the Highest Educational Attainment of Mother from MLESF and tag to the MLESF Summary</t>
  </si>
  <si>
    <t>Sample:</t>
  </si>
  <si>
    <t>Father - Elementary Level</t>
  </si>
  <si>
    <t>Mother - High School Graduate</t>
  </si>
  <si>
    <t>Guardian - Elementary Graduate</t>
  </si>
  <si>
    <t>Sample</t>
  </si>
  <si>
    <t>From MLESF, the respondent selected  Kinder, Grade 3 and Grade 7</t>
  </si>
  <si>
    <t>Grade 3</t>
  </si>
  <si>
    <t>Grade 7</t>
  </si>
  <si>
    <t>Total 3</t>
  </si>
  <si>
    <t>From 1-7 (columns) Select  Column 3</t>
  </si>
  <si>
    <t>Cabled/Non-Cabled TV = Television</t>
  </si>
  <si>
    <t>Basic/Smartphone - Cellular Phone</t>
  </si>
  <si>
    <t>Desktop and/or Laptop = Desktop/Laptop</t>
  </si>
  <si>
    <t>1. Review the School Level Summary Matrix  validate the correctness of enrollment count vis-a-vis the number of respondents</t>
  </si>
  <si>
    <t>C2. Parent/Guardian Highest Educational Attainment (select only parent/guardian per learner having the highest educational  attainment)</t>
  </si>
  <si>
    <t>For  LARGE SCHOOLS with MORE THAN 4 SECTIONS per grade level</t>
  </si>
  <si>
    <t>1. Before using the Automated MLESF Summary Consolidator for Large School Excel File, the Grade Level Enrollment Chair will use the</t>
  </si>
  <si>
    <t>automated MLESF Summary Consolidator for Small School. The Grade Level Enrollment Chair will just rename the following tabsheets into the names of each section</t>
  </si>
  <si>
    <t>where the prospective adviser will encode his/her consolidated data.</t>
  </si>
  <si>
    <t>2. The accomplished Summary Matrix MLESF tabsheet will be ready for forwarding to School Enrollment Focal person for encoding in the Automated MLESF</t>
  </si>
  <si>
    <t>Summary Consolidator for Large School File</t>
  </si>
  <si>
    <t>1. Bago gamitin ang Automated MLESF Summary Consolidator para sa Malalaking Paaralan Excel File, ang Grade Level Enrollment Chair ay gagamitin ang</t>
  </si>
  <si>
    <t>automated MLESF Summary Consolidator para sa Maliliit na Paaralan. Ang Grade Level Enrollment chair ay papalitan lamang ang mga tabsheets sa mga pangalan ng bawat pangkat.</t>
  </si>
  <si>
    <t>kung saan ang inaaasahang Gurong Tagapagpayo ay maglalagay ng kaniyang mga nakuhang datos.</t>
  </si>
  <si>
    <t>2. Ang natapos na Summary Matrix MLESF tabsheet ay maari nang ibigay sa School Enrollment Focal Person upang maitala niya sa Automated MLESF Summary</t>
  </si>
  <si>
    <t>Consolidator para sa Malalaking Paaralan Excel File.</t>
  </si>
  <si>
    <t>Para sa mga DAGKUNG TULUNGHAAN nga adunay sobra pa sa upat (4) seksiyon matag ang-ang</t>
  </si>
  <si>
    <t>1. Bago gamiton ang Automated MLESF Summary Consolidator para sa mga Dagkung Tulunghaan Excel File, ang Grade Level Enrollment Chair kay mugamit una sa</t>
  </si>
  <si>
    <t>Automated MLESF Summary Consolidator para sa mga gagmay'ng tulunghaan. Ang Grade Level Enrollment Chair kay kambyuhan ang mga ngalan sa tabsheets sa matag</t>
  </si>
  <si>
    <t>ang-ang kung aha ang muabutang nga maestra magbutang sa iyahang mga kinatibuk-ang ihap.</t>
  </si>
  <si>
    <t>2. Ang natiwas nga Summary Matrix MLESF tabasheets kay pwede na nga ihatag sa School Enrollment Focal Person aron malista niya sa Automated MLESF Summary</t>
  </si>
  <si>
    <t>Consolidator para sa mga Dagkung Tulunghaan Excel File.</t>
  </si>
  <si>
    <t>Cebuano</t>
  </si>
  <si>
    <t>Para sa mga Malalaking Paaralang may HIGIT PA SA APAT (4) NA PANGKAT sa bawat baitang</t>
  </si>
  <si>
    <t>7 or more Household Members</t>
  </si>
  <si>
    <t>Total (Must be equalled with no. of "No" responses from E1)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</si>
</sst>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i/>
      <sz val="12"/>
      <color rgb="FFC00000"/>
      <name val="Arial"/>
      <family val="2"/>
    </font>
    <font>
      <i/>
      <sz val="12"/>
      <color theme="1"/>
      <name val="Arial"/>
      <family val="2"/>
    </font>
    <font>
      <b/>
      <sz val="18"/>
      <color rgb="FF00206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2"/>
      <name val="Arial"/>
      <family val="2"/>
    </font>
    <font>
      <b/>
      <vertAlign val="subscript"/>
      <sz val="12"/>
      <color theme="1"/>
      <name val="Arial"/>
      <family val="2"/>
    </font>
    <font>
      <sz val="14"/>
      <color rgb="FF00206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8"/>
      <color theme="10"/>
      <name val="Calibri"/>
      <family val="2"/>
      <scheme val="minor"/>
    </font>
    <font>
      <sz val="18"/>
      <color theme="0"/>
      <name val="Bookman Old Style Bold"/>
    </font>
    <font>
      <b/>
      <sz val="18"/>
      <color rgb="FFFF0000"/>
      <name val="Arial"/>
      <family val="2"/>
    </font>
    <font>
      <b/>
      <sz val="13"/>
      <color theme="0"/>
      <name val="Arial"/>
      <family val="2"/>
    </font>
    <font>
      <u/>
      <sz val="18"/>
      <color rgb="FFFFC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Protection="1">
      <protection hidden="1"/>
    </xf>
    <xf numFmtId="0" fontId="19" fillId="6" borderId="16" xfId="0" applyFont="1" applyFill="1" applyBorder="1" applyProtection="1">
      <protection hidden="1"/>
    </xf>
    <xf numFmtId="0" fontId="20" fillId="6" borderId="0" xfId="0" applyFont="1" applyFill="1" applyBorder="1" applyProtection="1">
      <protection hidden="1"/>
    </xf>
    <xf numFmtId="0" fontId="19" fillId="6" borderId="0" xfId="0" applyFont="1" applyFill="1" applyBorder="1" applyProtection="1">
      <protection hidden="1"/>
    </xf>
    <xf numFmtId="0" fontId="21" fillId="6" borderId="0" xfId="1" applyFont="1" applyFill="1" applyBorder="1" applyAlignment="1" applyProtection="1">
      <protection hidden="1"/>
    </xf>
    <xf numFmtId="0" fontId="0" fillId="6" borderId="0" xfId="0" applyFill="1" applyBorder="1" applyAlignment="1" applyProtection="1">
      <protection hidden="1"/>
    </xf>
    <xf numFmtId="0" fontId="0" fillId="6" borderId="17" xfId="0" applyFill="1" applyBorder="1" applyAlignment="1" applyProtection="1">
      <protection hidden="1"/>
    </xf>
    <xf numFmtId="0" fontId="19" fillId="7" borderId="16" xfId="0" applyFont="1" applyFill="1" applyBorder="1" applyProtection="1">
      <protection hidden="1"/>
    </xf>
    <xf numFmtId="0" fontId="20" fillId="7" borderId="0" xfId="0" applyFont="1" applyFill="1" applyBorder="1" applyProtection="1">
      <protection hidden="1"/>
    </xf>
    <xf numFmtId="0" fontId="19" fillId="7" borderId="0" xfId="0" applyFont="1" applyFill="1" applyBorder="1" applyProtection="1">
      <protection hidden="1"/>
    </xf>
    <xf numFmtId="0" fontId="21" fillId="6" borderId="0" xfId="1" applyFont="1" applyFill="1" applyBorder="1" applyProtection="1">
      <protection hidden="1"/>
    </xf>
    <xf numFmtId="0" fontId="21" fillId="6" borderId="17" xfId="1" applyFont="1" applyFill="1" applyBorder="1" applyAlignment="1" applyProtection="1">
      <protection hidden="1"/>
    </xf>
    <xf numFmtId="0" fontId="0" fillId="7" borderId="0" xfId="0" applyFill="1" applyBorder="1" applyAlignment="1" applyProtection="1">
      <protection hidden="1"/>
    </xf>
    <xf numFmtId="0" fontId="21" fillId="7" borderId="0" xfId="1" applyFont="1" applyFill="1" applyBorder="1" applyProtection="1">
      <protection hidden="1"/>
    </xf>
    <xf numFmtId="0" fontId="21" fillId="7" borderId="17" xfId="1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7" borderId="17" xfId="0" applyFill="1" applyBorder="1" applyProtection="1">
      <protection hidden="1"/>
    </xf>
    <xf numFmtId="0" fontId="0" fillId="6" borderId="17" xfId="0" applyFill="1" applyBorder="1" applyProtection="1">
      <protection hidden="1"/>
    </xf>
    <xf numFmtId="0" fontId="19" fillId="7" borderId="18" xfId="0" applyFont="1" applyFill="1" applyBorder="1" applyProtection="1">
      <protection hidden="1"/>
    </xf>
    <xf numFmtId="0" fontId="19" fillId="7" borderId="14" xfId="0" applyFont="1" applyFill="1" applyBorder="1" applyProtection="1">
      <protection hidden="1"/>
    </xf>
    <xf numFmtId="0" fontId="19" fillId="7" borderId="19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Protection="1">
      <protection hidden="1"/>
    </xf>
    <xf numFmtId="0" fontId="24" fillId="9" borderId="23" xfId="1" applyFont="1" applyFill="1" applyBorder="1" applyAlignment="1" applyProtection="1">
      <alignment horizontal="center" vertical="center" wrapText="1"/>
      <protection hidden="1"/>
    </xf>
    <xf numFmtId="0" fontId="24" fillId="8" borderId="23" xfId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2" fillId="0" borderId="1" xfId="0" applyFont="1" applyBorder="1" applyProtection="1">
      <protection locked="0" hidden="1"/>
    </xf>
    <xf numFmtId="0" fontId="8" fillId="0" borderId="1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protection locked="0" hidden="1"/>
    </xf>
    <xf numFmtId="0" fontId="2" fillId="0" borderId="0" xfId="0" applyFont="1" applyBorder="1" applyProtection="1">
      <protection hidden="1"/>
    </xf>
    <xf numFmtId="0" fontId="10" fillId="0" borderId="4" xfId="0" applyFont="1" applyBorder="1" applyAlignment="1" applyProtection="1">
      <alignment horizontal="center"/>
      <protection locked="0" hidden="1"/>
    </xf>
    <xf numFmtId="0" fontId="7" fillId="0" borderId="0" xfId="0" applyFont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locked="0" hidden="1"/>
    </xf>
    <xf numFmtId="0" fontId="2" fillId="0" borderId="8" xfId="0" applyFont="1" applyBorder="1" applyProtection="1">
      <protection hidden="1"/>
    </xf>
    <xf numFmtId="0" fontId="2" fillId="0" borderId="10" xfId="0" applyFont="1" applyBorder="1" applyProtection="1">
      <protection locked="0" hidden="1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readingOrder="1"/>
      <protection hidden="1"/>
    </xf>
    <xf numFmtId="0" fontId="5" fillId="0" borderId="0" xfId="0" applyFont="1" applyAlignment="1" applyProtection="1">
      <alignment horizontal="left" vertical="center" readingOrder="1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horizontal="left" indent="1"/>
      <protection hidden="1"/>
    </xf>
    <xf numFmtId="0" fontId="0" fillId="10" borderId="0" xfId="0" applyFill="1" applyProtection="1">
      <protection hidden="1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Protection="1">
      <protection hidden="1"/>
    </xf>
    <xf numFmtId="0" fontId="27" fillId="0" borderId="1" xfId="0" applyFont="1" applyBorder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horizontal="left" indent="1"/>
      <protection locked="0"/>
    </xf>
    <xf numFmtId="0" fontId="28" fillId="0" borderId="0" xfId="0" applyFont="1" applyProtection="1"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2" fillId="5" borderId="6" xfId="0" applyFont="1" applyFill="1" applyBorder="1" applyAlignment="1" applyProtection="1">
      <alignment horizontal="center" vertical="center"/>
      <protection hidden="1"/>
    </xf>
    <xf numFmtId="0" fontId="22" fillId="5" borderId="15" xfId="0" applyFont="1" applyFill="1" applyBorder="1" applyAlignment="1" applyProtection="1">
      <alignment horizontal="center" vertical="center"/>
      <protection hidden="1"/>
    </xf>
    <xf numFmtId="0" fontId="22" fillId="5" borderId="7" xfId="0" applyFont="1" applyFill="1" applyBorder="1" applyAlignment="1" applyProtection="1">
      <alignment horizontal="center" vertical="center"/>
      <protection hidden="1"/>
    </xf>
    <xf numFmtId="0" fontId="19" fillId="7" borderId="0" xfId="0" applyFont="1" applyFill="1" applyBorder="1" applyProtection="1">
      <protection hidden="1"/>
    </xf>
    <xf numFmtId="0" fontId="19" fillId="7" borderId="17" xfId="0" applyFont="1" applyFill="1" applyBorder="1" applyProtection="1">
      <protection hidden="1"/>
    </xf>
    <xf numFmtId="0" fontId="25" fillId="8" borderId="0" xfId="1" applyFont="1" applyFill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22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Other Members of Family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Grand parents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Others</a:t>
          </a:r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0791BED6-A121-4F05-8095-8EFE6660DB9F}" type="pres">
      <dgm:prSet presAssocID="{79742D17-F7B5-4778-A808-A1122FB16CFA}" presName="item1" presStyleLbl="node1" presStyleIdx="0" presStyleCnt="3">
        <dgm:presLayoutVars>
          <dgm:bulletEnabled val="1"/>
        </dgm:presLayoutVars>
      </dgm:prSet>
      <dgm:spPr/>
    </dgm:pt>
    <dgm:pt modelId="{F1B08FF5-4255-4A40-BA42-34EF7F142570}" type="pres">
      <dgm:prSet presAssocID="{45ED77C9-9F41-4EAF-B496-0BD618EDCF0C}" presName="item2" presStyleLbl="node1" presStyleIdx="1" presStyleCnt="3" custLinFactNeighborX="-190" custLinFactNeighborY="3745">
        <dgm:presLayoutVars>
          <dgm:bulletEnabled val="1"/>
        </dgm:presLayoutVars>
      </dgm:prSet>
      <dgm:spPr/>
    </dgm:pt>
    <dgm:pt modelId="{CD2BBD5F-0C81-4D3B-96AD-429B8E19B2B2}" type="pres">
      <dgm:prSet presAssocID="{68810655-D01C-44F1-B073-55A8BA246EC8}" presName="item3" presStyleLbl="node1" presStyleIdx="2" presStyleCnt="3" custLinFactNeighborX="4255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1113" custLinFactNeighborY="5741"/>
      <dgm:spPr/>
    </dgm:pt>
  </dgm:ptLst>
  <dgm:cxnLst>
    <dgm:cxn modelId="{F53F640D-923C-445D-87E3-6EFB7EC89D0E}" type="presOf" srcId="{8224169C-6160-4938-B81A-0105A9FC853F}" destId="{CD2BBD5F-0C81-4D3B-96AD-429B8E19B2B2}" srcOrd="0" destOrd="0" presId="urn:microsoft.com/office/officeart/2005/8/layout/funnel1"/>
    <dgm:cxn modelId="{2A4C8416-8FC1-4E71-8462-8EDB6265DAF0}" type="presOf" srcId="{79742D17-F7B5-4778-A808-A1122FB16CFA}" destId="{F1B08FF5-4255-4A40-BA42-34EF7F142570}" srcOrd="0" destOrd="0" presId="urn:microsoft.com/office/officeart/2005/8/layout/funnel1"/>
    <dgm:cxn modelId="{78C64F1B-1B69-4CEC-BF6F-EF7B536D20A0}" srcId="{BA7F40EB-3F00-4253-B025-A265118F5514}" destId="{45ED77C9-9F41-4EAF-B496-0BD618EDCF0C}" srcOrd="2" destOrd="0" parTransId="{0DF459F0-6C4E-47BB-AB9A-DC37B3D58B5E}" sibTransId="{C7F05198-38A3-4BCC-8BAE-C96ED171D629}"/>
    <dgm:cxn modelId="{AA05473D-1FCE-448A-8AD4-FCA7499D223D}" srcId="{BA7F40EB-3F00-4253-B025-A265118F5514}" destId="{68810655-D01C-44F1-B073-55A8BA246EC8}" srcOrd="3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62AAF17C-F4AD-4912-BE1B-8996B1D364A6}" srcId="{BA7F40EB-3F00-4253-B025-A265118F5514}" destId="{79742D17-F7B5-4778-A808-A1122FB16CFA}" srcOrd="1" destOrd="0" parTransId="{CA641737-6200-4539-9E2E-709F7225DAA8}" sibTransId="{5A0B178C-4848-490B-91D3-95B91C768810}"/>
    <dgm:cxn modelId="{C17B4989-6D47-410C-828C-280DAC705925}" type="presOf" srcId="{68810655-D01C-44F1-B073-55A8BA246EC8}" destId="{7BE867DC-3D1C-4DFB-BA25-50B8DDEB0366}" srcOrd="0" destOrd="0" presId="urn:microsoft.com/office/officeart/2005/8/layout/funnel1"/>
    <dgm:cxn modelId="{E0DDF9AE-C49B-454B-ADCB-7B67C4D320E6}" type="presOf" srcId="{45ED77C9-9F41-4EAF-B496-0BD618EDCF0C}" destId="{0791BED6-A121-4F05-8095-8EFE6660DB9F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349E6DCB-0922-4F7A-AC2D-5EF5A8FF9C7B}" type="presParOf" srcId="{69A12762-088A-437A-A74D-216AF42F4DD2}" destId="{0791BED6-A121-4F05-8095-8EFE6660DB9F}" srcOrd="3" destOrd="0" presId="urn:microsoft.com/office/officeart/2005/8/layout/funnel1"/>
    <dgm:cxn modelId="{C3B98264-0A78-4336-9F2F-1C4610B1A847}" type="presParOf" srcId="{69A12762-088A-437A-A74D-216AF42F4DD2}" destId="{F1B08FF5-4255-4A40-BA42-34EF7F142570}" srcOrd="4" destOrd="0" presId="urn:microsoft.com/office/officeart/2005/8/layout/funnel1"/>
    <dgm:cxn modelId="{E97B13CC-3FBF-44F3-BEB4-D7181FA82612}" type="presParOf" srcId="{69A12762-088A-437A-A74D-216AF42F4DD2}" destId="{CD2BBD5F-0C81-4D3B-96AD-429B8E19B2B2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E092F04E-262D-46DE-80A5-61F42CC4E8A7}" type="doc">
      <dgm:prSet loTypeId="urn:microsoft.com/office/officeart/2005/8/layout/arrow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3A501D43-AF6A-4C17-9B05-8A48AED3EB11}">
      <dgm:prSet phldrT="[Text]"/>
      <dgm:spPr/>
      <dgm:t>
        <a:bodyPr/>
        <a:lstStyle/>
        <a:p>
          <a:r>
            <a:rPr lang="en-US" dirty="0"/>
            <a:t>MLESF Responses</a:t>
          </a:r>
        </a:p>
      </dgm:t>
    </dgm:pt>
    <dgm:pt modelId="{B512326E-CA23-4DDE-B246-8A820F785A27}" type="parTrans" cxnId="{6D1D0D42-9E3B-4406-8465-DC67D5A0A7B9}">
      <dgm:prSet/>
      <dgm:spPr/>
      <dgm:t>
        <a:bodyPr/>
        <a:lstStyle/>
        <a:p>
          <a:endParaRPr lang="en-US"/>
        </a:p>
      </dgm:t>
    </dgm:pt>
    <dgm:pt modelId="{CD219A8A-330A-49AC-886F-B0517C5AFEED}" type="sibTrans" cxnId="{6D1D0D42-9E3B-4406-8465-DC67D5A0A7B9}">
      <dgm:prSet/>
      <dgm:spPr/>
      <dgm:t>
        <a:bodyPr/>
        <a:lstStyle/>
        <a:p>
          <a:endParaRPr lang="en-US"/>
        </a:p>
      </dgm:t>
    </dgm:pt>
    <dgm:pt modelId="{32675A2A-6973-4186-A0EF-DCF7802BAE14}">
      <dgm:prSet phldrT="[Text]"/>
      <dgm:spPr/>
      <dgm:t>
        <a:bodyPr/>
        <a:lstStyle/>
        <a:p>
          <a:r>
            <a:rPr lang="en-US" dirty="0"/>
            <a:t>If more than 1 answer is selected, choose the appropriate combination or group of responses</a:t>
          </a:r>
        </a:p>
      </dgm:t>
    </dgm:pt>
    <dgm:pt modelId="{3A27C1E5-7280-45FE-9985-90961A3467EF}" type="parTrans" cxnId="{904A2491-E3E9-4F46-85AF-4A5A32745BE3}">
      <dgm:prSet/>
      <dgm:spPr/>
      <dgm:t>
        <a:bodyPr/>
        <a:lstStyle/>
        <a:p>
          <a:endParaRPr lang="en-US"/>
        </a:p>
      </dgm:t>
    </dgm:pt>
    <dgm:pt modelId="{5F154571-F0A5-4936-B60D-BE05025F3D0A}" type="sibTrans" cxnId="{904A2491-E3E9-4F46-85AF-4A5A32745BE3}">
      <dgm:prSet/>
      <dgm:spPr/>
      <dgm:t>
        <a:bodyPr/>
        <a:lstStyle/>
        <a:p>
          <a:endParaRPr lang="en-US"/>
        </a:p>
      </dgm:t>
    </dgm:pt>
    <dgm:pt modelId="{723FA5A7-F387-4C31-A932-44C71EA223F7}" type="pres">
      <dgm:prSet presAssocID="{E092F04E-262D-46DE-80A5-61F42CC4E8A7}" presName="compositeShape" presStyleCnt="0">
        <dgm:presLayoutVars>
          <dgm:chMax val="2"/>
          <dgm:dir/>
          <dgm:resizeHandles val="exact"/>
        </dgm:presLayoutVars>
      </dgm:prSet>
      <dgm:spPr/>
    </dgm:pt>
    <dgm:pt modelId="{0E0FA927-919A-48C0-AF1C-0DF70D805C94}" type="pres">
      <dgm:prSet presAssocID="{3A501D43-AF6A-4C17-9B05-8A48AED3EB11}" presName="upArrow" presStyleLbl="node1" presStyleIdx="0" presStyleCnt="2"/>
      <dgm:spPr/>
    </dgm:pt>
    <dgm:pt modelId="{DC1FD534-8734-4D28-B848-AF6C98E71AF2}" type="pres">
      <dgm:prSet presAssocID="{3A501D43-AF6A-4C17-9B05-8A48AED3EB11}" presName="upArrowText" presStyleLbl="revTx" presStyleIdx="0" presStyleCnt="2">
        <dgm:presLayoutVars>
          <dgm:chMax val="0"/>
          <dgm:bulletEnabled val="1"/>
        </dgm:presLayoutVars>
      </dgm:prSet>
      <dgm:spPr/>
    </dgm:pt>
    <dgm:pt modelId="{FBC5D503-D94C-4464-916D-FB8D710CA079}" type="pres">
      <dgm:prSet presAssocID="{32675A2A-6973-4186-A0EF-DCF7802BAE14}" presName="downArrow" presStyleLbl="node1" presStyleIdx="1" presStyleCnt="2" custScaleX="99041"/>
      <dgm:spPr/>
    </dgm:pt>
    <dgm:pt modelId="{6EEEF2E7-3537-42DF-BC7D-47DBF5A20F7D}" type="pres">
      <dgm:prSet presAssocID="{32675A2A-6973-4186-A0EF-DCF7802BAE14}" presName="downArrowText" presStyleLbl="revTx" presStyleIdx="1" presStyleCnt="2" custScaleX="116483" custLinFactNeighborX="9150">
        <dgm:presLayoutVars>
          <dgm:chMax val="0"/>
          <dgm:bulletEnabled val="1"/>
        </dgm:presLayoutVars>
      </dgm:prSet>
      <dgm:spPr/>
    </dgm:pt>
  </dgm:ptLst>
  <dgm:cxnLst>
    <dgm:cxn modelId="{51A91F02-011E-44CF-BDE6-42365DBFE682}" type="presOf" srcId="{3A501D43-AF6A-4C17-9B05-8A48AED3EB11}" destId="{DC1FD534-8734-4D28-B848-AF6C98E71AF2}" srcOrd="0" destOrd="0" presId="urn:microsoft.com/office/officeart/2005/8/layout/arrow4"/>
    <dgm:cxn modelId="{6D1D0D42-9E3B-4406-8465-DC67D5A0A7B9}" srcId="{E092F04E-262D-46DE-80A5-61F42CC4E8A7}" destId="{3A501D43-AF6A-4C17-9B05-8A48AED3EB11}" srcOrd="0" destOrd="0" parTransId="{B512326E-CA23-4DDE-B246-8A820F785A27}" sibTransId="{CD219A8A-330A-49AC-886F-B0517C5AFEED}"/>
    <dgm:cxn modelId="{097F348F-7B1D-4BD9-8440-C37C13038319}" type="presOf" srcId="{32675A2A-6973-4186-A0EF-DCF7802BAE14}" destId="{6EEEF2E7-3537-42DF-BC7D-47DBF5A20F7D}" srcOrd="0" destOrd="0" presId="urn:microsoft.com/office/officeart/2005/8/layout/arrow4"/>
    <dgm:cxn modelId="{904A2491-E3E9-4F46-85AF-4A5A32745BE3}" srcId="{E092F04E-262D-46DE-80A5-61F42CC4E8A7}" destId="{32675A2A-6973-4186-A0EF-DCF7802BAE14}" srcOrd="1" destOrd="0" parTransId="{3A27C1E5-7280-45FE-9985-90961A3467EF}" sibTransId="{5F154571-F0A5-4936-B60D-BE05025F3D0A}"/>
    <dgm:cxn modelId="{5542A39F-4BAF-4455-AD94-505D044E9BF5}" type="presOf" srcId="{E092F04E-262D-46DE-80A5-61F42CC4E8A7}" destId="{723FA5A7-F387-4C31-A932-44C71EA223F7}" srcOrd="0" destOrd="0" presId="urn:microsoft.com/office/officeart/2005/8/layout/arrow4"/>
    <dgm:cxn modelId="{9A6300A3-FE94-485F-A6EC-361A8007EEEC}" type="presParOf" srcId="{723FA5A7-F387-4C31-A932-44C71EA223F7}" destId="{0E0FA927-919A-48C0-AF1C-0DF70D805C94}" srcOrd="0" destOrd="0" presId="urn:microsoft.com/office/officeart/2005/8/layout/arrow4"/>
    <dgm:cxn modelId="{64D7E949-25A5-4876-B08D-CC7CCF787E74}" type="presParOf" srcId="{723FA5A7-F387-4C31-A932-44C71EA223F7}" destId="{DC1FD534-8734-4D28-B848-AF6C98E71AF2}" srcOrd="1" destOrd="0" presId="urn:microsoft.com/office/officeart/2005/8/layout/arrow4"/>
    <dgm:cxn modelId="{A25EA974-5EF5-459E-B90E-C78384408DFF}" type="presParOf" srcId="{723FA5A7-F387-4C31-A932-44C71EA223F7}" destId="{FBC5D503-D94C-4464-916D-FB8D710CA079}" srcOrd="2" destOrd="0" presId="urn:microsoft.com/office/officeart/2005/8/layout/arrow4"/>
    <dgm:cxn modelId="{F8CACB33-E8CA-4548-8153-FF22EFBDA718}" type="presParOf" srcId="{723FA5A7-F387-4C31-A932-44C71EA223F7}" destId="{6EEEF2E7-3537-42DF-BC7D-47DBF5A20F7D}" srcOrd="3" destOrd="0" presId="urn:microsoft.com/office/officeart/2005/8/layout/arrow4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Grade 1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Grade 3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Grade 5</a:t>
          </a:r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0791BED6-A121-4F05-8095-8EFE6660DB9F}" type="pres">
      <dgm:prSet presAssocID="{79742D17-F7B5-4778-A808-A1122FB16CFA}" presName="item1" presStyleLbl="node1" presStyleIdx="0" presStyleCnt="3">
        <dgm:presLayoutVars>
          <dgm:bulletEnabled val="1"/>
        </dgm:presLayoutVars>
      </dgm:prSet>
      <dgm:spPr/>
    </dgm:pt>
    <dgm:pt modelId="{F1B08FF5-4255-4A40-BA42-34EF7F142570}" type="pres">
      <dgm:prSet presAssocID="{45ED77C9-9F41-4EAF-B496-0BD618EDCF0C}" presName="item2" presStyleLbl="node1" presStyleIdx="1" presStyleCnt="3" custLinFactNeighborX="-190" custLinFactNeighborY="3745">
        <dgm:presLayoutVars>
          <dgm:bulletEnabled val="1"/>
        </dgm:presLayoutVars>
      </dgm:prSet>
      <dgm:spPr/>
    </dgm:pt>
    <dgm:pt modelId="{CD2BBD5F-0C81-4D3B-96AD-429B8E19B2B2}" type="pres">
      <dgm:prSet presAssocID="{68810655-D01C-44F1-B073-55A8BA246EC8}" presName="item3" presStyleLbl="node1" presStyleIdx="2" presStyleCnt="3" custLinFactNeighborX="1925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1113" custLinFactNeighborY="5334"/>
      <dgm:spPr/>
    </dgm:pt>
  </dgm:ptLst>
  <dgm:cxnLst>
    <dgm:cxn modelId="{F53F640D-923C-445D-87E3-6EFB7EC89D0E}" type="presOf" srcId="{8224169C-6160-4938-B81A-0105A9FC853F}" destId="{CD2BBD5F-0C81-4D3B-96AD-429B8E19B2B2}" srcOrd="0" destOrd="0" presId="urn:microsoft.com/office/officeart/2005/8/layout/funnel1"/>
    <dgm:cxn modelId="{2A4C8416-8FC1-4E71-8462-8EDB6265DAF0}" type="presOf" srcId="{79742D17-F7B5-4778-A808-A1122FB16CFA}" destId="{F1B08FF5-4255-4A40-BA42-34EF7F142570}" srcOrd="0" destOrd="0" presId="urn:microsoft.com/office/officeart/2005/8/layout/funnel1"/>
    <dgm:cxn modelId="{78C64F1B-1B69-4CEC-BF6F-EF7B536D20A0}" srcId="{BA7F40EB-3F00-4253-B025-A265118F5514}" destId="{45ED77C9-9F41-4EAF-B496-0BD618EDCF0C}" srcOrd="2" destOrd="0" parTransId="{0DF459F0-6C4E-47BB-AB9A-DC37B3D58B5E}" sibTransId="{C7F05198-38A3-4BCC-8BAE-C96ED171D629}"/>
    <dgm:cxn modelId="{AA05473D-1FCE-448A-8AD4-FCA7499D223D}" srcId="{BA7F40EB-3F00-4253-B025-A265118F5514}" destId="{68810655-D01C-44F1-B073-55A8BA246EC8}" srcOrd="3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62AAF17C-F4AD-4912-BE1B-8996B1D364A6}" srcId="{BA7F40EB-3F00-4253-B025-A265118F5514}" destId="{79742D17-F7B5-4778-A808-A1122FB16CFA}" srcOrd="1" destOrd="0" parTransId="{CA641737-6200-4539-9E2E-709F7225DAA8}" sibTransId="{5A0B178C-4848-490B-91D3-95B91C768810}"/>
    <dgm:cxn modelId="{C17B4989-6D47-410C-828C-280DAC705925}" type="presOf" srcId="{68810655-D01C-44F1-B073-55A8BA246EC8}" destId="{7BE867DC-3D1C-4DFB-BA25-50B8DDEB0366}" srcOrd="0" destOrd="0" presId="urn:microsoft.com/office/officeart/2005/8/layout/funnel1"/>
    <dgm:cxn modelId="{E0DDF9AE-C49B-454B-ADCB-7B67C4D320E6}" type="presOf" srcId="{45ED77C9-9F41-4EAF-B496-0BD618EDCF0C}" destId="{0791BED6-A121-4F05-8095-8EFE6660DB9F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349E6DCB-0922-4F7A-AC2D-5EF5A8FF9C7B}" type="presParOf" srcId="{69A12762-088A-437A-A74D-216AF42F4DD2}" destId="{0791BED6-A121-4F05-8095-8EFE6660DB9F}" srcOrd="3" destOrd="0" presId="urn:microsoft.com/office/officeart/2005/8/layout/funnel1"/>
    <dgm:cxn modelId="{C3B98264-0A78-4336-9F2F-1C4610B1A847}" type="presParOf" srcId="{69A12762-088A-437A-A74D-216AF42F4DD2}" destId="{F1B08FF5-4255-4A40-BA42-34EF7F142570}" srcOrd="4" destOrd="0" presId="urn:microsoft.com/office/officeart/2005/8/layout/funnel1"/>
    <dgm:cxn modelId="{E97B13CC-3FBF-44F3-BEB4-D7181FA82612}" type="presParOf" srcId="{69A12762-088A-437A-A74D-216AF42F4DD2}" destId="{CD2BBD5F-0C81-4D3B-96AD-429B8E19B2B2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>
    <a:noFill/>
  </dgm:bg>
  <dgm:whole/>
  <dgm:extLst>
    <a:ext uri="http://schemas.microsoft.com/office/drawing/2008/diagram">
      <dsp:dataModelExt xmlns:dsp="http://schemas.microsoft.com/office/drawing/2008/diagram" relId="rId18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Desktop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Smart Phone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Desktop/ </a:t>
          </a:r>
          <a:r>
            <a:rPr lang="en-US" dirty="0" err="1"/>
            <a:t>lsptop</a:t>
          </a:r>
          <a:endParaRPr lang="en-US" dirty="0"/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 dirty="0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7A853EE3-A702-454F-B0BB-58A8CA4ABD6C}">
      <dgm:prSet phldrT="[Text]"/>
      <dgm:spPr/>
      <dgm:t>
        <a:bodyPr/>
        <a:lstStyle/>
        <a:p>
          <a:r>
            <a:rPr lang="en-US" dirty="0"/>
            <a:t>Radio</a:t>
          </a:r>
        </a:p>
      </dgm:t>
    </dgm:pt>
    <dgm:pt modelId="{E6EAE051-82A9-4577-A78A-70DD8FAD586A}" type="parTrans" cxnId="{852A0893-DAC3-4108-B75A-C6C21A6A1F2D}">
      <dgm:prSet/>
      <dgm:spPr/>
      <dgm:t>
        <a:bodyPr/>
        <a:lstStyle/>
        <a:p>
          <a:endParaRPr lang="en-US"/>
        </a:p>
      </dgm:t>
    </dgm:pt>
    <dgm:pt modelId="{6086F341-750A-4D21-9B0C-006145AC77C8}" type="sibTrans" cxnId="{852A0893-DAC3-4108-B75A-C6C21A6A1F2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D7B73D40-AD47-452B-B1A9-DB3F7E5FB63A}" type="pres">
      <dgm:prSet presAssocID="{7A853EE3-A702-454F-B0BB-58A8CA4ABD6C}" presName="item1" presStyleLbl="node1" presStyleIdx="0" presStyleCnt="3">
        <dgm:presLayoutVars>
          <dgm:bulletEnabled val="1"/>
        </dgm:presLayoutVars>
      </dgm:prSet>
      <dgm:spPr/>
    </dgm:pt>
    <dgm:pt modelId="{61549E67-B30D-4F5E-B052-D36BD7D8A1E5}" type="pres">
      <dgm:prSet presAssocID="{79742D17-F7B5-4778-A808-A1122FB16CFA}" presName="item2" presStyleLbl="node1" presStyleIdx="1" presStyleCnt="3" custLinFactNeighborX="83732" custLinFactNeighborY="-48693">
        <dgm:presLayoutVars>
          <dgm:bulletEnabled val="1"/>
        </dgm:presLayoutVars>
      </dgm:prSet>
      <dgm:spPr/>
    </dgm:pt>
    <dgm:pt modelId="{7E9E38C8-D6A0-4D69-983C-94D78666EBF6}" type="pres">
      <dgm:prSet presAssocID="{45ED77C9-9F41-4EAF-B496-0BD618EDCF0C}" presName="item3" presStyleLbl="node1" presStyleIdx="2" presStyleCnt="3" custLinFactNeighborX="46613" custLinFactNeighborY="1980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2334" custLinFactNeighborY="5510"/>
      <dgm:spPr/>
    </dgm:pt>
  </dgm:ptLst>
  <dgm:cxnLst>
    <dgm:cxn modelId="{78C64F1B-1B69-4CEC-BF6F-EF7B536D20A0}" srcId="{BA7F40EB-3F00-4253-B025-A265118F5514}" destId="{45ED77C9-9F41-4EAF-B496-0BD618EDCF0C}" srcOrd="3" destOrd="0" parTransId="{0DF459F0-6C4E-47BB-AB9A-DC37B3D58B5E}" sibTransId="{C7F05198-38A3-4BCC-8BAE-C96ED171D629}"/>
    <dgm:cxn modelId="{74E22627-5361-4925-8D7D-A2390B756C6F}" type="presOf" srcId="{45ED77C9-9F41-4EAF-B496-0BD618EDCF0C}" destId="{7BE867DC-3D1C-4DFB-BA25-50B8DDEB0366}" srcOrd="0" destOrd="0" presId="urn:microsoft.com/office/officeart/2005/8/layout/funnel1"/>
    <dgm:cxn modelId="{60727929-33CC-4049-8959-DBA089C3B1E7}" type="presOf" srcId="{79742D17-F7B5-4778-A808-A1122FB16CFA}" destId="{D7B73D40-AD47-452B-B1A9-DB3F7E5FB63A}" srcOrd="0" destOrd="0" presId="urn:microsoft.com/office/officeart/2005/8/layout/funnel1"/>
    <dgm:cxn modelId="{AA05473D-1FCE-448A-8AD4-FCA7499D223D}" srcId="{BA7F40EB-3F00-4253-B025-A265118F5514}" destId="{68810655-D01C-44F1-B073-55A8BA246EC8}" srcOrd="4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DE46E657-CAF7-43A2-B27D-AD39BD91F744}" type="presOf" srcId="{8224169C-6160-4938-B81A-0105A9FC853F}" destId="{7E9E38C8-D6A0-4D69-983C-94D78666EBF6}" srcOrd="0" destOrd="0" presId="urn:microsoft.com/office/officeart/2005/8/layout/funnel1"/>
    <dgm:cxn modelId="{62AAF17C-F4AD-4912-BE1B-8996B1D364A6}" srcId="{BA7F40EB-3F00-4253-B025-A265118F5514}" destId="{79742D17-F7B5-4778-A808-A1122FB16CFA}" srcOrd="2" destOrd="0" parTransId="{CA641737-6200-4539-9E2E-709F7225DAA8}" sibTransId="{5A0B178C-4848-490B-91D3-95B91C768810}"/>
    <dgm:cxn modelId="{852A0893-DAC3-4108-B75A-C6C21A6A1F2D}" srcId="{BA7F40EB-3F00-4253-B025-A265118F5514}" destId="{7A853EE3-A702-454F-B0BB-58A8CA4ABD6C}" srcOrd="1" destOrd="0" parTransId="{E6EAE051-82A9-4577-A78A-70DD8FAD586A}" sibTransId="{6086F341-750A-4D21-9B0C-006145AC77C8}"/>
    <dgm:cxn modelId="{8298EFC1-3666-48A8-83B8-8D2C9679DC5B}" type="presOf" srcId="{7A853EE3-A702-454F-B0BB-58A8CA4ABD6C}" destId="{61549E67-B30D-4F5E-B052-D36BD7D8A1E5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6E4DBEA7-6B0C-4D7F-8F85-C8625BCB51D4}" type="presParOf" srcId="{69A12762-088A-437A-A74D-216AF42F4DD2}" destId="{D7B73D40-AD47-452B-B1A9-DB3F7E5FB63A}" srcOrd="3" destOrd="0" presId="urn:microsoft.com/office/officeart/2005/8/layout/funnel1"/>
    <dgm:cxn modelId="{5FEE28D7-8893-4A71-97F7-E23874BE697E}" type="presParOf" srcId="{69A12762-088A-437A-A74D-216AF42F4DD2}" destId="{61549E67-B30D-4F5E-B052-D36BD7D8A1E5}" srcOrd="4" destOrd="0" presId="urn:microsoft.com/office/officeart/2005/8/layout/funnel1"/>
    <dgm:cxn modelId="{5CC97911-75E3-4B68-B3B1-1CC92B94F8D6}" type="presParOf" srcId="{69A12762-088A-437A-A74D-216AF42F4DD2}" destId="{7E9E38C8-D6A0-4D69-983C-94D78666EBF6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>
    <a:noFill/>
  </dgm:bg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792134" y="116755"/>
          <a:ext cx="2317156" cy="804718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19874" y="2160955"/>
          <a:ext cx="449061" cy="287399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876558" y="2317156"/>
          <a:ext cx="2155494" cy="53887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5128" tIns="135128" rIns="135128" bIns="135128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900" kern="1200"/>
        </a:p>
      </dsp:txBody>
      <dsp:txXfrm>
        <a:off x="876558" y="2317156"/>
        <a:ext cx="2155494" cy="538873"/>
      </dsp:txXfrm>
    </dsp:sp>
    <dsp:sp modelId="{0791BED6-A121-4F05-8095-8EFE6660DB9F}">
      <dsp:nvSpPr>
        <dsp:cNvPr id="0" name=""/>
        <dsp:cNvSpPr/>
      </dsp:nvSpPr>
      <dsp:spPr>
        <a:xfrm>
          <a:off x="1634573" y="983624"/>
          <a:ext cx="808310" cy="80831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Others</a:t>
          </a:r>
        </a:p>
      </dsp:txBody>
      <dsp:txXfrm>
        <a:off x="1752947" y="1101998"/>
        <a:ext cx="571562" cy="571562"/>
      </dsp:txXfrm>
    </dsp:sp>
    <dsp:sp modelId="{F1B08FF5-4255-4A40-BA42-34EF7F142570}">
      <dsp:nvSpPr>
        <dsp:cNvPr id="0" name=""/>
        <dsp:cNvSpPr/>
      </dsp:nvSpPr>
      <dsp:spPr>
        <a:xfrm>
          <a:off x="1054646" y="407482"/>
          <a:ext cx="808310" cy="80831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Grand parents</a:t>
          </a:r>
        </a:p>
      </dsp:txBody>
      <dsp:txXfrm>
        <a:off x="1173020" y="525856"/>
        <a:ext cx="571562" cy="571562"/>
      </dsp:txXfrm>
    </dsp:sp>
    <dsp:sp modelId="{CD2BBD5F-0C81-4D3B-96AD-429B8E19B2B2}">
      <dsp:nvSpPr>
        <dsp:cNvPr id="0" name=""/>
        <dsp:cNvSpPr/>
      </dsp:nvSpPr>
      <dsp:spPr>
        <a:xfrm>
          <a:off x="2226432" y="181780"/>
          <a:ext cx="808310" cy="80831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Other Members of Family</a:t>
          </a:r>
        </a:p>
      </dsp:txBody>
      <dsp:txXfrm>
        <a:off x="2344806" y="300154"/>
        <a:ext cx="571562" cy="571562"/>
      </dsp:txXfrm>
    </dsp:sp>
    <dsp:sp modelId="{A4309563-C7C1-4F2F-974C-0A81093DBF43}">
      <dsp:nvSpPr>
        <dsp:cNvPr id="0" name=""/>
        <dsp:cNvSpPr/>
      </dsp:nvSpPr>
      <dsp:spPr>
        <a:xfrm>
          <a:off x="724922" y="133459"/>
          <a:ext cx="2514743" cy="2011795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E0FA927-919A-48C0-AF1C-0DF70D805C94}">
      <dsp:nvSpPr>
        <dsp:cNvPr id="0" name=""/>
        <dsp:cNvSpPr/>
      </dsp:nvSpPr>
      <dsp:spPr>
        <a:xfrm>
          <a:off x="361899" y="0"/>
          <a:ext cx="699696" cy="524772"/>
        </a:xfrm>
        <a:prstGeom prst="up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C1FD534-8734-4D28-B848-AF6C98E71AF2}">
      <dsp:nvSpPr>
        <dsp:cNvPr id="0" name=""/>
        <dsp:cNvSpPr/>
      </dsp:nvSpPr>
      <dsp:spPr>
        <a:xfrm>
          <a:off x="1082586" y="0"/>
          <a:ext cx="2352334" cy="52477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0" rIns="71120" bIns="7112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MLESF Responses</a:t>
          </a:r>
        </a:p>
      </dsp:txBody>
      <dsp:txXfrm>
        <a:off x="1082586" y="0"/>
        <a:ext cx="2352334" cy="524772"/>
      </dsp:txXfrm>
    </dsp:sp>
    <dsp:sp modelId="{FBC5D503-D94C-4464-916D-FB8D710CA079}">
      <dsp:nvSpPr>
        <dsp:cNvPr id="0" name=""/>
        <dsp:cNvSpPr/>
      </dsp:nvSpPr>
      <dsp:spPr>
        <a:xfrm>
          <a:off x="575163" y="568503"/>
          <a:ext cx="692986" cy="524772"/>
        </a:xfrm>
        <a:prstGeom prst="down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EEEF2E7-3537-42DF-BC7D-47DBF5A20F7D}">
      <dsp:nvSpPr>
        <dsp:cNvPr id="0" name=""/>
        <dsp:cNvSpPr/>
      </dsp:nvSpPr>
      <dsp:spPr>
        <a:xfrm>
          <a:off x="1313866" y="568503"/>
          <a:ext cx="2740070" cy="52477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0" rIns="71120" bIns="7112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If more than 1 answer is selected, choose the appropriate combination or group of responses</a:t>
          </a:r>
        </a:p>
      </dsp:txBody>
      <dsp:txXfrm>
        <a:off x="1313866" y="568503"/>
        <a:ext cx="2740070" cy="524772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689869" y="358299"/>
          <a:ext cx="2521054" cy="875528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08045" y="2582377"/>
          <a:ext cx="488576" cy="312688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781722" y="2752324"/>
          <a:ext cx="2345166" cy="58629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42240" tIns="142240" rIns="142240" bIns="14224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kern="1200"/>
        </a:p>
      </dsp:txBody>
      <dsp:txXfrm>
        <a:off x="781722" y="2752324"/>
        <a:ext cx="2345166" cy="586291"/>
      </dsp:txXfrm>
    </dsp:sp>
    <dsp:sp modelId="{0791BED6-A121-4F05-8095-8EFE6660DB9F}">
      <dsp:nvSpPr>
        <dsp:cNvPr id="0" name=""/>
        <dsp:cNvSpPr/>
      </dsp:nvSpPr>
      <dsp:spPr>
        <a:xfrm>
          <a:off x="1606439" y="1301447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5</a:t>
          </a:r>
        </a:p>
      </dsp:txBody>
      <dsp:txXfrm>
        <a:off x="1735230" y="1430238"/>
        <a:ext cx="621855" cy="621855"/>
      </dsp:txXfrm>
    </dsp:sp>
    <dsp:sp modelId="{F1B08FF5-4255-4A40-BA42-34EF7F142570}">
      <dsp:nvSpPr>
        <dsp:cNvPr id="0" name=""/>
        <dsp:cNvSpPr/>
      </dsp:nvSpPr>
      <dsp:spPr>
        <a:xfrm>
          <a:off x="975481" y="674609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3</a:t>
          </a:r>
        </a:p>
      </dsp:txBody>
      <dsp:txXfrm>
        <a:off x="1104272" y="803400"/>
        <a:ext cx="621855" cy="621855"/>
      </dsp:txXfrm>
    </dsp:sp>
    <dsp:sp modelId="{CD2BBD5F-0C81-4D3B-96AD-429B8E19B2B2}">
      <dsp:nvSpPr>
        <dsp:cNvPr id="0" name=""/>
        <dsp:cNvSpPr/>
      </dsp:nvSpPr>
      <dsp:spPr>
        <a:xfrm>
          <a:off x="2045468" y="429045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1</a:t>
          </a:r>
        </a:p>
      </dsp:txBody>
      <dsp:txXfrm>
        <a:off x="2174259" y="557836"/>
        <a:ext cx="621855" cy="621855"/>
      </dsp:txXfrm>
    </dsp:sp>
    <dsp:sp modelId="{A4309563-C7C1-4F2F-974C-0A81093DBF43}">
      <dsp:nvSpPr>
        <dsp:cNvPr id="0" name=""/>
        <dsp:cNvSpPr/>
      </dsp:nvSpPr>
      <dsp:spPr>
        <a:xfrm>
          <a:off x="616743" y="367564"/>
          <a:ext cx="2736027" cy="2188822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827696" y="113183"/>
          <a:ext cx="2246252" cy="780093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23988" y="2094830"/>
          <a:ext cx="435320" cy="278604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909537" y="2246252"/>
          <a:ext cx="2089536" cy="52238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28016" rIns="128016" bIns="128016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Desktop/ </a:t>
          </a:r>
          <a:r>
            <a:rPr lang="en-US" sz="1800" kern="1200" dirty="0" err="1"/>
            <a:t>lsptop</a:t>
          </a:r>
          <a:endParaRPr lang="en-US" sz="1800" kern="1200" dirty="0"/>
        </a:p>
      </dsp:txBody>
      <dsp:txXfrm>
        <a:off x="909537" y="2246252"/>
        <a:ext cx="2089536" cy="522384"/>
      </dsp:txXfrm>
    </dsp:sp>
    <dsp:sp modelId="{D7B73D40-AD47-452B-B1A9-DB3F7E5FB63A}">
      <dsp:nvSpPr>
        <dsp:cNvPr id="0" name=""/>
        <dsp:cNvSpPr/>
      </dsp:nvSpPr>
      <dsp:spPr>
        <a:xfrm>
          <a:off x="1644357" y="953525"/>
          <a:ext cx="783576" cy="78357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Smart Phone</a:t>
          </a:r>
        </a:p>
      </dsp:txBody>
      <dsp:txXfrm>
        <a:off x="1759109" y="1068277"/>
        <a:ext cx="554072" cy="554072"/>
      </dsp:txXfrm>
    </dsp:sp>
    <dsp:sp modelId="{61549E67-B30D-4F5E-B052-D36BD7D8A1E5}">
      <dsp:nvSpPr>
        <dsp:cNvPr id="0" name=""/>
        <dsp:cNvSpPr/>
      </dsp:nvSpPr>
      <dsp:spPr>
        <a:xfrm>
          <a:off x="1739769" y="0"/>
          <a:ext cx="783576" cy="78357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Radio</a:t>
          </a:r>
        </a:p>
      </dsp:txBody>
      <dsp:txXfrm>
        <a:off x="1854521" y="114752"/>
        <a:ext cx="554072" cy="554072"/>
      </dsp:txXfrm>
    </dsp:sp>
    <dsp:sp modelId="{7E9E38C8-D6A0-4D69-983C-94D78666EBF6}">
      <dsp:nvSpPr>
        <dsp:cNvPr id="0" name=""/>
        <dsp:cNvSpPr/>
      </dsp:nvSpPr>
      <dsp:spPr>
        <a:xfrm>
          <a:off x="2249902" y="331404"/>
          <a:ext cx="783576" cy="78357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Desktop</a:t>
          </a:r>
        </a:p>
      </dsp:txBody>
      <dsp:txXfrm>
        <a:off x="2364654" y="446156"/>
        <a:ext cx="554072" cy="554072"/>
      </dsp:txXfrm>
    </dsp:sp>
    <dsp:sp modelId="{A4309563-C7C1-4F2F-974C-0A81093DBF43}">
      <dsp:nvSpPr>
        <dsp:cNvPr id="0" name=""/>
        <dsp:cNvSpPr/>
      </dsp:nvSpPr>
      <dsp:spPr>
        <a:xfrm>
          <a:off x="792307" y="124870"/>
          <a:ext cx="2437792" cy="1950234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arrow4">
  <dgm:title val=""/>
  <dgm:desc val=""/>
  <dgm:catLst>
    <dgm:cat type="relationship" pri="8000"/>
    <dgm:cat type="process" pri="3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clrData>
  <dgm:layoutNode name="compositeShape">
    <dgm:varLst>
      <dgm:chMax val="2"/>
      <dgm:dir/>
      <dgm:resizeHandles val="exact"/>
    </dgm:varLst>
    <dgm:alg type="composite"/>
    <dgm:shape xmlns:r="http://schemas.openxmlformats.org/officeDocument/2006/relationships" r:blip="">
      <dgm:adjLst/>
    </dgm:shape>
    <dgm:presOf/>
    <dgm:choose name="Name0">
      <dgm:if name="Name1" func="var" arg="dir" op="equ" val="norm">
        <dgm:choose name="Name2">
          <dgm:if name="Name3" axis="ch" ptType="node" func="cnt" op="lte" val="1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/>
              <dgm:constr type="b" for="ch" forName="upArrow" refType="h" fact="0.48"/>
              <dgm:constr type="l" for="ch" forName="upArrow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/>
              <dgm:constr type="b" for="ch" forName="upArrowText" refType="h" fact="0.48"/>
              <dgm:constr type="l" for="ch" forName="upArrowText" refType="w" refFor="ch" refForName="upArrow" fact="1.03"/>
            </dgm:constrLst>
          </dgm:if>
          <dgm:else name="Name4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 fact="0.48"/>
              <dgm:constr type="b" for="ch" forName="upArrow" refType="h" fact="0.48"/>
              <dgm:constr type="l" for="ch" forName="upArrow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 fact="0.48"/>
              <dgm:constr type="b" for="ch" forName="upArrowText" refType="h" fact="0.48"/>
              <dgm:constr type="l" for="ch" forName="upArrowText" refType="w" refFor="ch" refForName="upArrow" fact="1.03"/>
              <dgm:constr type="w" for="ch" forName="downArrow" refType="w" fact="0.33"/>
              <dgm:constr type="h" for="ch" forName="downArrow" refType="h" fact="0.48"/>
              <dgm:constr type="t" for="ch" forName="downArrow" refType="h" fact="0.52"/>
              <dgm:constr type="l" for="ch" forName="downArrow" refType="w" refFor="ch" refForName="downArrow" fact="0.3"/>
              <dgm:constr type="h" for="ch" forName="downArrow" refType="w" refFor="ch" refForName="downArrow" op="gte" fact="0.75"/>
              <dgm:constr type="w" for="ch" forName="downArrowText" refType="w" fact="0.56"/>
              <dgm:constr type="h" for="ch" forName="downArrowText" refType="h" fact="0.48"/>
              <dgm:constr type="t" for="ch" forName="downArrowText" refType="h" fact="0.52"/>
              <dgm:constr type="l" for="ch" forName="downArrowText" refType="w" refFor="ch" refForName="downArrow" fact="1.33"/>
            </dgm:constrLst>
          </dgm:else>
        </dgm:choose>
      </dgm:if>
      <dgm:else name="Name5">
        <dgm:choose name="Name6">
          <dgm:if name="Name7" axis="ch" ptType="node" func="cnt" op="lte" val="1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/>
              <dgm:constr type="t" for="ch" forName="upArrow"/>
              <dgm:constr type="l" for="ch" forName="upArrow" refType="w" fact="0.67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/>
              <dgm:constr type="t" for="ch" forName="upArrowText"/>
              <dgm:constr type="l" for="ch" forName="upArrowText" refType="w" fact="0.1"/>
            </dgm:constrLst>
          </dgm:if>
          <dgm:else name="Name8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 fact="0.48"/>
              <dgm:constr type="t" for="ch" forName="upArrow"/>
              <dgm:constr type="l" for="ch" forName="upArrow" refType="w" fact="0.67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 fact="0.48"/>
              <dgm:constr type="t" for="ch" forName="upArrowText"/>
              <dgm:constr type="l" for="ch" forName="upArrowText" refType="w" fact="0.1"/>
              <dgm:constr type="w" for="ch" forName="downArrow" refType="w" fact="0.33"/>
              <dgm:constr type="h" for="ch" forName="downArrow" refType="h" fact="0.48"/>
              <dgm:constr type="t" for="ch" forName="downArrow" refType="h" fact="0.52"/>
              <dgm:constr type="l" for="ch" forName="downArrow" refType="w" fact="0.57"/>
              <dgm:constr type="h" for="ch" forName="downArrow" refType="w" refFor="ch" refForName="downArrow" op="gte" fact="0.75"/>
              <dgm:constr type="w" for="ch" forName="downArrowText" refType="w" fact="0.56"/>
              <dgm:constr type="h" for="ch" forName="downArrowText" refType="h" fact="0.48"/>
              <dgm:constr type="t" for="ch" forName="downArrowText" refType="h" fact="0.52"/>
              <dgm:constr type="l" for="ch" forName="downArrowText"/>
            </dgm:constrLst>
          </dgm:else>
        </dgm:choose>
      </dgm:else>
    </dgm:choose>
    <dgm:ruleLst/>
    <dgm:forEach name="Name9" axis="ch" ptType="node" cnt="1">
      <dgm:layoutNode name="upArrow" styleLbl="node1">
        <dgm:alg type="sp"/>
        <dgm:shape xmlns:r="http://schemas.openxmlformats.org/officeDocument/2006/relationships" type="upArrow" r:blip="">
          <dgm:adjLst/>
        </dgm:shape>
        <dgm:presOf/>
        <dgm:constrLst/>
        <dgm:ruleLst/>
      </dgm:layoutNode>
      <dgm:layoutNode name="upArrowText" styleLbl="revTx">
        <dgm:varLst>
          <dgm:chMax val="0"/>
          <dgm:bulletEnabled val="1"/>
        </dgm:varLst>
        <dgm:choose name="Name10">
          <dgm:if name="Name11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12">
            <dgm:choose name="Name13">
              <dgm:if name="Name14" func="var" arg="dir" op="equ" val="norm">
                <dgm:alg type="tx">
                  <dgm:param type="parTxLTRAlign" val="l"/>
                  <dgm:param type="parTxRTLAlign" val="l"/>
                  <dgm:param type="txAnchorVertCh" val="mid"/>
                </dgm:alg>
              </dgm:if>
              <dgm:else name="Name15">
                <dgm:alg type="tx">
                  <dgm:param type="parTxLTRAlign" val="r"/>
                  <dgm:param type="parTxRTLAlign" val="r"/>
                  <dgm:param type="txAnchorVertCh" val="mid"/>
                </dgm:alg>
              </dgm:else>
            </dgm:choose>
          </dgm:else>
        </dgm:choose>
        <dgm:shape xmlns:r="http://schemas.openxmlformats.org/officeDocument/2006/relationships" type="rect" r:blip="">
          <dgm:adjLst/>
        </dgm:shape>
        <dgm:presOf axis="desOrSelf" ptType="node"/>
        <dgm:constrLst>
          <dgm:constr type="tMarg"/>
        </dgm:constrLst>
        <dgm:ruleLst>
          <dgm:rule type="primFontSz" val="5" fact="NaN" max="NaN"/>
        </dgm:ruleLst>
      </dgm:layoutNode>
    </dgm:forEach>
    <dgm:forEach name="Name16" axis="ch" ptType="node" st="2" cnt="1">
      <dgm:layoutNode name="downArrow" styleLbl="node1">
        <dgm:alg type="sp"/>
        <dgm:shape xmlns:r="http://schemas.openxmlformats.org/officeDocument/2006/relationships" type="downArrow" r:blip="">
          <dgm:adjLst/>
        </dgm:shape>
        <dgm:presOf/>
        <dgm:constrLst/>
        <dgm:ruleLst/>
      </dgm:layoutNode>
      <dgm:layoutNode name="downArrowText" styleLbl="revTx">
        <dgm:varLst>
          <dgm:chMax val="0"/>
          <dgm:bulletEnabled val="1"/>
        </dgm:varLst>
        <dgm:choose name="Name17">
          <dgm:if name="Name18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19">
            <dgm:choose name="Name20">
              <dgm:if name="Name21" func="var" arg="dir" op="equ" val="norm">
                <dgm:alg type="tx">
                  <dgm:param type="parTxLTRAlign" val="l"/>
                  <dgm:param type="parTxRTLAlign" val="l"/>
                  <dgm:param type="txAnchorVertCh" val="mid"/>
                </dgm:alg>
              </dgm:if>
              <dgm:else name="Name22">
                <dgm:alg type="tx">
                  <dgm:param type="parTxLTRAlign" val="r"/>
                  <dgm:param type="parTxRTLAlign" val="r"/>
                  <dgm:param type="txAnchorVertCh" val="mid"/>
                </dgm:alg>
              </dgm:else>
            </dgm:choose>
          </dgm:else>
        </dgm:choose>
        <dgm:shape xmlns:r="http://schemas.openxmlformats.org/officeDocument/2006/relationships" type="rect" r:blip="">
          <dgm:adjLst/>
        </dgm:shape>
        <dgm:presOf axis="desOrSelf" ptType="node"/>
        <dgm:constrLst>
          <dgm:constr type="tMarg"/>
        </dgm:constrLst>
        <dgm:ruleLst>
          <dgm:rule type="primFontSz" val="5" fact="NaN" max="NaN"/>
        </dgm:ruleLst>
      </dgm:layoutNod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13" Type="http://schemas.openxmlformats.org/officeDocument/2006/relationships/image" Target="../media/image3.png"/><Relationship Id="rId18" Type="http://schemas.microsoft.com/office/2007/relationships/diagramDrawing" Target="../diagrams/drawing3.xml"/><Relationship Id="rId26" Type="http://schemas.openxmlformats.org/officeDocument/2006/relationships/image" Target="../media/image6.png"/><Relationship Id="rId3" Type="http://schemas.openxmlformats.org/officeDocument/2006/relationships/diagramLayout" Target="../diagrams/layout1.xml"/><Relationship Id="rId21" Type="http://schemas.openxmlformats.org/officeDocument/2006/relationships/diagramData" Target="../diagrams/data4.xml"/><Relationship Id="rId7" Type="http://schemas.openxmlformats.org/officeDocument/2006/relationships/diagramData" Target="../diagrams/data2.xml"/><Relationship Id="rId12" Type="http://schemas.openxmlformats.org/officeDocument/2006/relationships/image" Target="../media/image2.png"/><Relationship Id="rId17" Type="http://schemas.openxmlformats.org/officeDocument/2006/relationships/diagramColors" Target="../diagrams/colors3.xml"/><Relationship Id="rId25" Type="http://schemas.microsoft.com/office/2007/relationships/diagramDrawing" Target="../diagrams/drawing4.xml"/><Relationship Id="rId2" Type="http://schemas.openxmlformats.org/officeDocument/2006/relationships/diagramData" Target="../diagrams/data1.xml"/><Relationship Id="rId16" Type="http://schemas.openxmlformats.org/officeDocument/2006/relationships/diagramQuickStyle" Target="../diagrams/quickStyle3.xml"/><Relationship Id="rId20" Type="http://schemas.openxmlformats.org/officeDocument/2006/relationships/image" Target="../media/image5.png"/><Relationship Id="rId29" Type="http://schemas.openxmlformats.org/officeDocument/2006/relationships/image" Target="../media/image9.png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11" Type="http://schemas.microsoft.com/office/2007/relationships/diagramDrawing" Target="../diagrams/drawing2.xml"/><Relationship Id="rId24" Type="http://schemas.openxmlformats.org/officeDocument/2006/relationships/diagramColors" Target="../diagrams/colors4.xml"/><Relationship Id="rId5" Type="http://schemas.openxmlformats.org/officeDocument/2006/relationships/diagramColors" Target="../diagrams/colors1.xml"/><Relationship Id="rId15" Type="http://schemas.openxmlformats.org/officeDocument/2006/relationships/diagramLayout" Target="../diagrams/layout3.xml"/><Relationship Id="rId23" Type="http://schemas.openxmlformats.org/officeDocument/2006/relationships/diagramQuickStyle" Target="../diagrams/quickStyle4.xml"/><Relationship Id="rId28" Type="http://schemas.openxmlformats.org/officeDocument/2006/relationships/image" Target="../media/image8.png"/><Relationship Id="rId10" Type="http://schemas.openxmlformats.org/officeDocument/2006/relationships/diagramColors" Target="../diagrams/colors2.xml"/><Relationship Id="rId19" Type="http://schemas.openxmlformats.org/officeDocument/2006/relationships/image" Target="../media/image4.png"/><Relationship Id="rId4" Type="http://schemas.openxmlformats.org/officeDocument/2006/relationships/diagramQuickStyle" Target="../diagrams/quickStyle1.xml"/><Relationship Id="rId9" Type="http://schemas.openxmlformats.org/officeDocument/2006/relationships/diagramQuickStyle" Target="../diagrams/quickStyle2.xml"/><Relationship Id="rId14" Type="http://schemas.openxmlformats.org/officeDocument/2006/relationships/diagramData" Target="../diagrams/data3.xml"/><Relationship Id="rId22" Type="http://schemas.openxmlformats.org/officeDocument/2006/relationships/diagramLayout" Target="../diagrams/layout4.xml"/><Relationship Id="rId27" Type="http://schemas.openxmlformats.org/officeDocument/2006/relationships/image" Target="../media/image7.png"/><Relationship Id="rId3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5</xdr:row>
      <xdr:rowOff>38100</xdr:rowOff>
    </xdr:from>
    <xdr:to>
      <xdr:col>6</xdr:col>
      <xdr:colOff>279400</xdr:colOff>
      <xdr:row>11</xdr:row>
      <xdr:rowOff>3175</xdr:rowOff>
    </xdr:to>
    <xdr:pic>
      <xdr:nvPicPr>
        <xdr:cNvPr id="3" name="Picture 2" descr="Table&#10;&#10;Description automatically generated with medium confidenc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812800"/>
          <a:ext cx="5105400" cy="1171575"/>
        </a:xfrm>
        <a:prstGeom prst="rect">
          <a:avLst/>
        </a:prstGeom>
      </xdr:spPr>
    </xdr:pic>
    <xdr:clientData/>
  </xdr:twoCellAnchor>
  <xdr:twoCellAnchor>
    <xdr:from>
      <xdr:col>4</xdr:col>
      <xdr:colOff>431800</xdr:colOff>
      <xdr:row>8</xdr:row>
      <xdr:rowOff>88900</xdr:rowOff>
    </xdr:from>
    <xdr:to>
      <xdr:col>9</xdr:col>
      <xdr:colOff>212911</xdr:colOff>
      <xdr:row>22</xdr:row>
      <xdr:rowOff>118093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596900</xdr:colOff>
      <xdr:row>4</xdr:row>
      <xdr:rowOff>0</xdr:rowOff>
    </xdr:to>
    <xdr:sp macro="" textlink="">
      <xdr:nvSpPr>
        <xdr:cNvPr id="2" name="Google Shape;315;p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Grp="1"/>
        </xdr:cNvSpPr>
      </xdr:nvSpPr>
      <xdr:spPr>
        <a:xfrm>
          <a:off x="0" y="0"/>
          <a:ext cx="8026400" cy="673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lt1"/>
            </a:buClr>
            <a:buSzPts val="4400"/>
            <a:buFont typeface="Bookman Old Style"/>
            <a:buNone/>
            <a:defRPr sz="44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3500" b="1"/>
            <a:t>Sample MLESF Data Processing</a:t>
          </a:r>
          <a:endParaRPr sz="3500" b="1"/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5</xdr:col>
      <xdr:colOff>73098</xdr:colOff>
      <xdr:row>16</xdr:row>
      <xdr:rowOff>115376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0</xdr:col>
      <xdr:colOff>215900</xdr:colOff>
      <xdr:row>16</xdr:row>
      <xdr:rowOff>114300</xdr:rowOff>
    </xdr:from>
    <xdr:to>
      <xdr:col>4</xdr:col>
      <xdr:colOff>254675</xdr:colOff>
      <xdr:row>18</xdr:row>
      <xdr:rowOff>41077</xdr:rowOff>
    </xdr:to>
    <xdr:sp macro="" textlink="">
      <xdr:nvSpPr>
        <xdr:cNvPr id="6" name="TextBox 2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5900" y="2984500"/>
          <a:ext cx="3340775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/>
            <a:t>MLESF Summary Matrix</a:t>
          </a:r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11</xdr:col>
      <xdr:colOff>63500</xdr:colOff>
      <xdr:row>27</xdr:row>
      <xdr:rowOff>68537</xdr:rowOff>
    </xdr:to>
    <xdr:pic>
      <xdr:nvPicPr>
        <xdr:cNvPr id="7" name="Picture 6" descr="A picture containing chart&#10;&#10;Description automatically generated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441700"/>
          <a:ext cx="9144000" cy="1694137"/>
        </a:xfrm>
        <a:prstGeom prst="rect">
          <a:avLst/>
        </a:prstGeom>
      </xdr:spPr>
    </xdr:pic>
    <xdr:clientData/>
  </xdr:twoCellAnchor>
  <xdr:twoCellAnchor>
    <xdr:from>
      <xdr:col>6</xdr:col>
      <xdr:colOff>558800</xdr:colOff>
      <xdr:row>25</xdr:row>
      <xdr:rowOff>40896</xdr:rowOff>
    </xdr:from>
    <xdr:to>
      <xdr:col>7</xdr:col>
      <xdr:colOff>309602</xdr:colOff>
      <xdr:row>27</xdr:row>
      <xdr:rowOff>167043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511800" y="4625596"/>
          <a:ext cx="576302" cy="507147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6</xdr:col>
      <xdr:colOff>635625</xdr:colOff>
      <xdr:row>19</xdr:row>
      <xdr:rowOff>101600</xdr:rowOff>
    </xdr:from>
    <xdr:to>
      <xdr:col>7</xdr:col>
      <xdr:colOff>82283</xdr:colOff>
      <xdr:row>21</xdr:row>
      <xdr:rowOff>95965</xdr:rowOff>
    </xdr:to>
    <xdr:sp macro="" textlink="">
      <xdr:nvSpPr>
        <xdr:cNvPr id="10" name="Arrow: Down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588625" y="3543300"/>
          <a:ext cx="272158" cy="375365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6</xdr:col>
      <xdr:colOff>673100</xdr:colOff>
      <xdr:row>25</xdr:row>
      <xdr:rowOff>127000</xdr:rowOff>
    </xdr:from>
    <xdr:to>
      <xdr:col>7</xdr:col>
      <xdr:colOff>207469</xdr:colOff>
      <xdr:row>27</xdr:row>
      <xdr:rowOff>44800</xdr:rowOff>
    </xdr:to>
    <xdr:sp macro="" textlink="">
      <xdr:nvSpPr>
        <xdr:cNvPr id="11" name="TextBox 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626100" y="4711700"/>
          <a:ext cx="359869" cy="29880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>
              <a:solidFill>
                <a:srgbClr val="002060"/>
              </a:solidFill>
            </a:rPr>
            <a:t>1</a:t>
          </a:r>
        </a:p>
      </xdr:txBody>
    </xdr:sp>
    <xdr:clientData/>
  </xdr:twoCellAnchor>
  <xdr:twoCellAnchor>
    <xdr:from>
      <xdr:col>0</xdr:col>
      <xdr:colOff>88900</xdr:colOff>
      <xdr:row>28</xdr:row>
      <xdr:rowOff>139700</xdr:rowOff>
    </xdr:from>
    <xdr:to>
      <xdr:col>11</xdr:col>
      <xdr:colOff>152400</xdr:colOff>
      <xdr:row>51</xdr:row>
      <xdr:rowOff>51653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88900" y="5575300"/>
          <a:ext cx="9144000" cy="5715853"/>
          <a:chOff x="0" y="685800"/>
          <a:chExt cx="9144000" cy="4293453"/>
        </a:xfrm>
      </xdr:grpSpPr>
      <xdr:pic>
        <xdr:nvPicPr>
          <xdr:cNvPr id="14" name="Picture 13" descr="Text&#10;&#10;Description automatically generated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914775" y="685800"/>
            <a:ext cx="5229225" cy="1550254"/>
          </a:xfrm>
          <a:prstGeom prst="rect">
            <a:avLst/>
          </a:prstGeom>
        </xdr:spPr>
      </xdr:pic>
      <xdr:graphicFrame macro="">
        <xdr:nvGraphicFramePr>
          <xdr:cNvPr id="15" name="Diagram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aphicFramePr/>
        </xdr:nvGraphicFramePr>
        <xdr:xfrm>
          <a:off x="998936" y="1446517"/>
          <a:ext cx="3908611" cy="2696193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4" r:lo="rId15" r:qs="rId16" r:cs="rId17"/>
          </a:graphicData>
        </a:graphic>
      </xdr:graphicFrame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/>
          <a:stretch>
            <a:fillRect/>
          </a:stretch>
        </xdr:blipFill>
        <xdr:spPr>
          <a:xfrm>
            <a:off x="0" y="3457815"/>
            <a:ext cx="9144000" cy="1452281"/>
          </a:xfrm>
          <a:prstGeom prst="rect">
            <a:avLst/>
          </a:prstGeom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4766193" y="1402340"/>
            <a:ext cx="190500" cy="190500"/>
          </a:xfrm>
          <a:prstGeom prst="rect">
            <a:avLst/>
          </a:prstGeom>
        </xdr:spPr>
      </xdr:pic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5973855" y="1402340"/>
            <a:ext cx="190500" cy="190500"/>
          </a:xfrm>
          <a:prstGeom prst="rect">
            <a:avLst/>
          </a:prstGeom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4766193" y="1872515"/>
            <a:ext cx="190500" cy="190500"/>
          </a:xfrm>
          <a:prstGeom prst="rect">
            <a:avLst/>
          </a:prstGeom>
        </xdr:spPr>
      </xdr:pic>
      <xdr:sp macro="" textlink="">
        <xdr:nvSpPr>
          <xdr:cNvPr id="20" name="TextBox 11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2958354" y="4632214"/>
            <a:ext cx="207469" cy="30777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>
                <a:solidFill>
                  <a:srgbClr val="002060"/>
                </a:solidFill>
              </a:rPr>
              <a:t>1</a:t>
            </a:r>
          </a:p>
        </xdr:txBody>
      </xdr:sp>
      <xdr:sp macro="" textlink="">
        <xdr:nvSpPr>
          <xdr:cNvPr id="21" name="Oval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2812373" y="4632214"/>
            <a:ext cx="576302" cy="347039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twoCellAnchor>
    <xdr:from>
      <xdr:col>0</xdr:col>
      <xdr:colOff>228600</xdr:colOff>
      <xdr:row>52</xdr:row>
      <xdr:rowOff>0</xdr:rowOff>
    </xdr:from>
    <xdr:to>
      <xdr:col>11</xdr:col>
      <xdr:colOff>307468</xdr:colOff>
      <xdr:row>74</xdr:row>
      <xdr:rowOff>815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228600" y="11442700"/>
          <a:ext cx="9159368" cy="4331515"/>
          <a:chOff x="-15368" y="707092"/>
          <a:chExt cx="9159368" cy="4191815"/>
        </a:xfrm>
      </xdr:grpSpPr>
      <xdr:graphicFrame macro="">
        <xdr:nvGraphicFramePr>
          <xdr:cNvPr id="23" name="Diagram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GraphicFramePr/>
        </xdr:nvGraphicFramePr>
        <xdr:xfrm>
          <a:off x="1275560" y="1538725"/>
          <a:ext cx="3908611" cy="2696193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21" r:lo="rId22" r:qs="rId23" r:cs="rId24"/>
          </a:graphicData>
        </a:graphic>
      </xdr:graphicFrame>
      <xdr:pic>
        <xdr:nvPicPr>
          <xdr:cNvPr id="24" name="Picture 23" descr="Chart, scatter chart&#10;&#10;Description automatically generated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/>
          <a:stretch>
            <a:fillRect/>
          </a:stretch>
        </xdr:blipFill>
        <xdr:spPr>
          <a:xfrm>
            <a:off x="0" y="3751322"/>
            <a:ext cx="9144000" cy="1147585"/>
          </a:xfrm>
          <a:prstGeom prst="rect">
            <a:avLst/>
          </a:prstGeom>
        </xdr:spPr>
      </xdr:pic>
      <xdr:pic>
        <xdr:nvPicPr>
          <xdr:cNvPr id="25" name="Picture 24" descr="Table&#10;&#10;Description automatically generated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/>
          <a:stretch>
            <a:fillRect/>
          </a:stretch>
        </xdr:blipFill>
        <xdr:spPr>
          <a:xfrm>
            <a:off x="4456248" y="708469"/>
            <a:ext cx="4592502" cy="1998515"/>
          </a:xfrm>
          <a:prstGeom prst="rect">
            <a:avLst/>
          </a:prstGeom>
        </xdr:spPr>
      </xdr:pic>
      <xdr:pic>
        <xdr:nvPicPr>
          <xdr:cNvPr id="26" name="Picture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4833380" y="1730138"/>
            <a:ext cx="190500" cy="190500"/>
          </a:xfrm>
          <a:prstGeom prst="rect">
            <a:avLst/>
          </a:prstGeom>
        </xdr:spPr>
      </xdr:pic>
      <xdr:pic>
        <xdr:nvPicPr>
          <xdr:cNvPr id="27" name="Picture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6841590" y="1443475"/>
            <a:ext cx="190500" cy="190500"/>
          </a:xfrm>
          <a:prstGeom prst="rect">
            <a:avLst/>
          </a:prstGeom>
        </xdr:spPr>
      </xdr:pic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09099" y="1952843"/>
            <a:ext cx="190500" cy="190500"/>
          </a:xfrm>
          <a:prstGeom prst="rect">
            <a:avLst/>
          </a:prstGeom>
        </xdr:spPr>
      </xdr:pic>
      <xdr:sp macro="" textlink="">
        <xdr:nvSpPr>
          <xdr:cNvPr id="29" name="TextBox 11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 txBox="1"/>
        </xdr:nvSpPr>
        <xdr:spPr>
          <a:xfrm>
            <a:off x="3189037" y="4525891"/>
            <a:ext cx="207469" cy="30777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>
                <a:solidFill>
                  <a:srgbClr val="002060"/>
                </a:solidFill>
              </a:rPr>
              <a:t>1</a:t>
            </a:r>
          </a:p>
        </xdr:txBody>
      </xdr:sp>
      <xdr:sp macro="" textlink="">
        <xdr:nvSpPr>
          <xdr:cNvPr id="30" name="Oval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3019988" y="4564317"/>
            <a:ext cx="576302" cy="231343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1" name="Arrow: Down 13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3197388" y="3566907"/>
            <a:ext cx="253573" cy="184415"/>
          </a:xfrm>
          <a:prstGeom prst="downArrow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32" name="Group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GrpSpPr/>
        </xdr:nvGrpSpPr>
        <xdr:grpSpPr>
          <a:xfrm>
            <a:off x="2302584" y="1685454"/>
            <a:ext cx="758304" cy="758304"/>
            <a:chOff x="2032912" y="170534"/>
            <a:chExt cx="758304" cy="758304"/>
          </a:xfrm>
        </xdr:grpSpPr>
        <xdr:sp macro="" textlink="">
          <xdr:nvSpPr>
            <xdr:cNvPr id="36" name="Oval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/>
          </xdr:nvSpPr>
          <xdr:spPr>
            <a:xfrm>
              <a:off x="2032912" y="170534"/>
              <a:ext cx="758304" cy="758304"/>
            </a:xfrm>
            <a:prstGeom prst="ellipse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hueOff val="0"/>
                <a:satOff val="0"/>
                <a:lumOff val="0"/>
                <a:alphaOff val="0"/>
              </a:schemeClr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  <xdr:sp macro="" textlink="">
          <xdr:nvSpPr>
            <xdr:cNvPr id="37" name="Oval 4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 txBox="1"/>
          </xdr:nvSpPr>
          <xdr:spPr>
            <a:xfrm>
              <a:off x="2143963" y="281585"/>
              <a:ext cx="536202" cy="536202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12700" tIns="12700" rIns="12700" bIns="12700" numCol="1" spcCol="1270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9pPr>
            </a:lstStyle>
            <a:p>
              <a:pPr marL="0" lvl="0" indent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000" kern="1200"/>
                <a:t>Non-cable TV</a:t>
              </a:r>
            </a:p>
          </xdr:txBody>
        </xdr:sp>
      </xdr:grpSp>
      <xdr:pic>
        <xdr:nvPicPr>
          <xdr:cNvPr id="33" name="Picture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4827102" y="2149123"/>
            <a:ext cx="190500" cy="190500"/>
          </a:xfrm>
          <a:prstGeom prst="rect">
            <a:avLst/>
          </a:prstGeom>
        </xdr:spPr>
      </xdr:pic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6840310" y="1695767"/>
            <a:ext cx="190500" cy="190500"/>
          </a:xfrm>
          <a:prstGeom prst="rect">
            <a:avLst/>
          </a:prstGeom>
        </xdr:spPr>
      </xdr:pic>
      <xdr:sp macro="" textlink="">
        <xdr:nvSpPr>
          <xdr:cNvPr id="35" name="TextBox 23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 txBox="1"/>
        </xdr:nvSpPr>
        <xdr:spPr>
          <a:xfrm>
            <a:off x="-15368" y="707092"/>
            <a:ext cx="3908611" cy="73866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/>
              <a:t>Cabled/Non-Cabled TV=Television</a:t>
            </a:r>
          </a:p>
          <a:p>
            <a:r>
              <a:rPr lang="en-US"/>
              <a:t>Basic/Smartphone = Cellular Phone</a:t>
            </a:r>
          </a:p>
          <a:p>
            <a:r>
              <a:rPr lang="en-US"/>
              <a:t>Desktop/Laptop = Desktop/Laptop</a:t>
            </a:r>
          </a:p>
        </xdr:txBody>
      </xdr:sp>
    </xdr:grpSp>
    <xdr:clientData/>
  </xdr:twoCellAnchor>
  <xdr:twoCellAnchor>
    <xdr:from>
      <xdr:col>8</xdr:col>
      <xdr:colOff>584200</xdr:colOff>
      <xdr:row>97</xdr:row>
      <xdr:rowOff>88895</xdr:rowOff>
    </xdr:from>
    <xdr:to>
      <xdr:col>11</xdr:col>
      <xdr:colOff>241300</xdr:colOff>
      <xdr:row>98</xdr:row>
      <xdr:rowOff>126995</xdr:rowOff>
    </xdr:to>
    <xdr:sp macro="" textlink="">
      <xdr:nvSpPr>
        <xdr:cNvPr id="54" name="Google Shape;323;p4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Grp="1"/>
        </xdr:cNvSpPr>
      </xdr:nvSpPr>
      <xdr:spPr>
        <a:xfrm>
          <a:off x="7188200" y="18199095"/>
          <a:ext cx="21336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rmAutofit fontScale="92500" lnSpcReduction="20000"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L="0" marR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L="0" marR="0" lvl="1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2pPr>
          <a:lvl3pPr marL="0" marR="0" lvl="2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3pPr>
          <a:lvl4pPr marL="0" marR="0" lvl="3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4pPr>
          <a:lvl5pPr marL="0" marR="0" lvl="4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5pPr>
          <a:lvl6pPr marL="0" marR="0" lvl="5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6pPr>
          <a:lvl7pPr marL="0" marR="0" lvl="6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7pPr>
          <a:lvl8pPr marL="0" marR="0" lvl="7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8pPr>
          <a:lvl9pPr marL="0" marR="0" lvl="8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9pPr>
        </a:lstStyle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"/>
            <a:t>13</a:t>
          </a:r>
          <a:endParaRPr/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10</xdr:col>
      <xdr:colOff>660400</xdr:colOff>
      <xdr:row>77</xdr:row>
      <xdr:rowOff>114300</xdr:rowOff>
    </xdr:to>
    <xdr:sp macro="" textlink="">
      <xdr:nvSpPr>
        <xdr:cNvPr id="84" name="Google Shape;322;p41">
          <a:extLst>
            <a:ext uri="{FF2B5EF4-FFF2-40B4-BE49-F238E27FC236}">
              <a16:creationId xmlns:a16="http://schemas.microsoft.com/office/drawing/2014/main" id="{EEFEB065-73E1-4A4A-8ACD-3164A5C71CC2}"/>
            </a:ext>
          </a:extLst>
        </xdr:cNvPr>
        <xdr:cNvSpPr txBox="1">
          <a:spLocks noGrp="1"/>
        </xdr:cNvSpPr>
      </xdr:nvSpPr>
      <xdr:spPr>
        <a:xfrm>
          <a:off x="0" y="13919200"/>
          <a:ext cx="891540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lt1"/>
            </a:buClr>
            <a:buSzPts val="4400"/>
            <a:buFont typeface="Bookman Old Style"/>
            <a:buNone/>
            <a:defRPr sz="44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2500" b="1">
              <a:solidFill>
                <a:srgbClr val="002060"/>
              </a:solidFill>
            </a:rPr>
            <a:t>SAMPLE OF MLESF RESULT TABULATION </a:t>
          </a:r>
          <a:endParaRPr sz="2500" b="1">
            <a:solidFill>
              <a:srgbClr val="002060"/>
            </a:solidFill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2500" b="1">
              <a:solidFill>
                <a:srgbClr val="002060"/>
              </a:solidFill>
            </a:rPr>
            <a:t>FOR CLASS ADVISER</a:t>
          </a:r>
          <a:endParaRPr sz="2500" b="1">
            <a:solidFill>
              <a:srgbClr val="002060"/>
            </a:solidFill>
          </a:endParaRPr>
        </a:p>
      </xdr:txBody>
    </xdr:sp>
    <xdr:clientData/>
  </xdr:twoCellAnchor>
  <xdr:twoCellAnchor>
    <xdr:from>
      <xdr:col>8</xdr:col>
      <xdr:colOff>254000</xdr:colOff>
      <xdr:row>99</xdr:row>
      <xdr:rowOff>142875</xdr:rowOff>
    </xdr:from>
    <xdr:to>
      <xdr:col>10</xdr:col>
      <xdr:colOff>736600</xdr:colOff>
      <xdr:row>100</xdr:row>
      <xdr:rowOff>180975</xdr:rowOff>
    </xdr:to>
    <xdr:sp macro="" textlink="">
      <xdr:nvSpPr>
        <xdr:cNvPr id="85" name="Google Shape;323;p41">
          <a:extLst>
            <a:ext uri="{FF2B5EF4-FFF2-40B4-BE49-F238E27FC236}">
              <a16:creationId xmlns:a16="http://schemas.microsoft.com/office/drawing/2014/main" id="{CAC46773-71B4-5047-8EB9-ED067E430ACC}"/>
            </a:ext>
          </a:extLst>
        </xdr:cNvPr>
        <xdr:cNvSpPr txBox="1">
          <a:spLocks noGrp="1"/>
        </xdr:cNvSpPr>
      </xdr:nvSpPr>
      <xdr:spPr>
        <a:xfrm>
          <a:off x="6858000" y="18824575"/>
          <a:ext cx="21336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rmAutofit fontScale="92500" lnSpcReduction="20000"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L="0" marR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L="0" marR="0" lvl="1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2pPr>
          <a:lvl3pPr marL="0" marR="0" lvl="2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3pPr>
          <a:lvl4pPr marL="0" marR="0" lvl="3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4pPr>
          <a:lvl5pPr marL="0" marR="0" lvl="4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5pPr>
          <a:lvl6pPr marL="0" marR="0" lvl="5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6pPr>
          <a:lvl7pPr marL="0" marR="0" lvl="6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7pPr>
          <a:lvl8pPr marL="0" marR="0" lvl="7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8pPr>
          <a:lvl9pPr marL="0" marR="0" lvl="8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9pPr>
        </a:lstStyle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"/>
            <a:t>13</a:t>
          </a:r>
          <a:endParaRPr/>
        </a:p>
      </xdr:txBody>
    </xdr:sp>
    <xdr:clientData/>
  </xdr:twoCellAnchor>
  <xdr:twoCellAnchor>
    <xdr:from>
      <xdr:col>0</xdr:col>
      <xdr:colOff>0</xdr:colOff>
      <xdr:row>77</xdr:row>
      <xdr:rowOff>104780</xdr:rowOff>
    </xdr:from>
    <xdr:to>
      <xdr:col>10</xdr:col>
      <xdr:colOff>584200</xdr:colOff>
      <xdr:row>88</xdr:row>
      <xdr:rowOff>35941</xdr:rowOff>
    </xdr:to>
    <xdr:grpSp>
      <xdr:nvGrpSpPr>
        <xdr:cNvPr id="86" name="Google Shape;324;p41">
          <a:extLst>
            <a:ext uri="{FF2B5EF4-FFF2-40B4-BE49-F238E27FC236}">
              <a16:creationId xmlns:a16="http://schemas.microsoft.com/office/drawing/2014/main" id="{91D4AB93-F629-644D-93FA-47CB15033295}"/>
            </a:ext>
          </a:extLst>
        </xdr:cNvPr>
        <xdr:cNvGrpSpPr/>
      </xdr:nvGrpSpPr>
      <xdr:grpSpPr>
        <a:xfrm>
          <a:off x="0" y="16449680"/>
          <a:ext cx="8839200" cy="2026661"/>
          <a:chOff x="76200" y="990600"/>
          <a:chExt cx="8839200" cy="4038600"/>
        </a:xfrm>
      </xdr:grpSpPr>
      <xdr:grpSp>
        <xdr:nvGrpSpPr>
          <xdr:cNvPr id="93" name="Google Shape;325;p41">
            <a:extLst>
              <a:ext uri="{FF2B5EF4-FFF2-40B4-BE49-F238E27FC236}">
                <a16:creationId xmlns:a16="http://schemas.microsoft.com/office/drawing/2014/main" id="{46EB97B2-581E-0747-AB4D-064CC12515EA}"/>
              </a:ext>
            </a:extLst>
          </xdr:cNvPr>
          <xdr:cNvGrpSpPr/>
        </xdr:nvGrpSpPr>
        <xdr:grpSpPr>
          <a:xfrm>
            <a:off x="76200" y="990600"/>
            <a:ext cx="3846490" cy="1981200"/>
            <a:chOff x="76200" y="990600"/>
            <a:chExt cx="3846490" cy="1981200"/>
          </a:xfrm>
        </xdr:grpSpPr>
        <xdr:pic>
          <xdr:nvPicPr>
            <xdr:cNvPr id="113" name="Google Shape;326;p41" descr="Table&#10;&#10;Description automatically generated">
              <a:extLst>
                <a:ext uri="{FF2B5EF4-FFF2-40B4-BE49-F238E27FC236}">
                  <a16:creationId xmlns:a16="http://schemas.microsoft.com/office/drawing/2014/main" id="{5804CD33-E0BA-A442-A5C5-1717CFC0285B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14" name="Google Shape;327;p41">
              <a:extLst>
                <a:ext uri="{FF2B5EF4-FFF2-40B4-BE49-F238E27FC236}">
                  <a16:creationId xmlns:a16="http://schemas.microsoft.com/office/drawing/2014/main" id="{87EF0EAB-7DE6-4A4D-B21F-FA69B81397B9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1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94" name="Google Shape;328;p41">
            <a:extLst>
              <a:ext uri="{FF2B5EF4-FFF2-40B4-BE49-F238E27FC236}">
                <a16:creationId xmlns:a16="http://schemas.microsoft.com/office/drawing/2014/main" id="{2F11E373-A725-1A48-9AB7-F196156529A7}"/>
              </a:ext>
            </a:extLst>
          </xdr:cNvPr>
          <xdr:cNvGrpSpPr/>
        </xdr:nvGrpSpPr>
        <xdr:grpSpPr>
          <a:xfrm>
            <a:off x="5068910" y="1066800"/>
            <a:ext cx="3846490" cy="1981200"/>
            <a:chOff x="76200" y="990600"/>
            <a:chExt cx="3846490" cy="1981200"/>
          </a:xfrm>
        </xdr:grpSpPr>
        <xdr:pic>
          <xdr:nvPicPr>
            <xdr:cNvPr id="111" name="Google Shape;329;p41" descr="Table&#10;&#10;Description automatically generated">
              <a:extLst>
                <a:ext uri="{FF2B5EF4-FFF2-40B4-BE49-F238E27FC236}">
                  <a16:creationId xmlns:a16="http://schemas.microsoft.com/office/drawing/2014/main" id="{A4F31907-29CB-E84F-82FE-7B1C8F77624B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12" name="Google Shape;330;p41">
              <a:extLst>
                <a:ext uri="{FF2B5EF4-FFF2-40B4-BE49-F238E27FC236}">
                  <a16:creationId xmlns:a16="http://schemas.microsoft.com/office/drawing/2014/main" id="{F524E545-44C3-A549-9F9D-3BA53C093C68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2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95" name="Google Shape;331;p41">
            <a:extLst>
              <a:ext uri="{FF2B5EF4-FFF2-40B4-BE49-F238E27FC236}">
                <a16:creationId xmlns:a16="http://schemas.microsoft.com/office/drawing/2014/main" id="{96350630-546E-9A4F-B514-EC30ABCD5D6A}"/>
              </a:ext>
            </a:extLst>
          </xdr:cNvPr>
          <xdr:cNvGrpSpPr/>
        </xdr:nvGrpSpPr>
        <xdr:grpSpPr>
          <a:xfrm>
            <a:off x="152400" y="2971800"/>
            <a:ext cx="3846490" cy="1981200"/>
            <a:chOff x="76200" y="990600"/>
            <a:chExt cx="3846490" cy="1981200"/>
          </a:xfrm>
        </xdr:grpSpPr>
        <xdr:pic>
          <xdr:nvPicPr>
            <xdr:cNvPr id="109" name="Google Shape;332;p41" descr="Table&#10;&#10;Description automatically generated">
              <a:extLst>
                <a:ext uri="{FF2B5EF4-FFF2-40B4-BE49-F238E27FC236}">
                  <a16:creationId xmlns:a16="http://schemas.microsoft.com/office/drawing/2014/main" id="{872F5104-D9C3-A146-8756-E741D572D5E4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10" name="Google Shape;333;p41">
              <a:extLst>
                <a:ext uri="{FF2B5EF4-FFF2-40B4-BE49-F238E27FC236}">
                  <a16:creationId xmlns:a16="http://schemas.microsoft.com/office/drawing/2014/main" id="{69E6D464-4F38-9F4C-B664-517BB4FACE73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3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96" name="Google Shape;334;p41">
            <a:extLst>
              <a:ext uri="{FF2B5EF4-FFF2-40B4-BE49-F238E27FC236}">
                <a16:creationId xmlns:a16="http://schemas.microsoft.com/office/drawing/2014/main" id="{4496ADFA-2096-694B-9301-2C22EA3344CF}"/>
              </a:ext>
            </a:extLst>
          </xdr:cNvPr>
          <xdr:cNvGrpSpPr/>
        </xdr:nvGrpSpPr>
        <xdr:grpSpPr>
          <a:xfrm>
            <a:off x="5068910" y="3048000"/>
            <a:ext cx="3846490" cy="1981200"/>
            <a:chOff x="76200" y="990600"/>
            <a:chExt cx="3846490" cy="1981200"/>
          </a:xfrm>
        </xdr:grpSpPr>
        <xdr:pic>
          <xdr:nvPicPr>
            <xdr:cNvPr id="107" name="Google Shape;335;p41" descr="Table&#10;&#10;Description automatically generated">
              <a:extLst>
                <a:ext uri="{FF2B5EF4-FFF2-40B4-BE49-F238E27FC236}">
                  <a16:creationId xmlns:a16="http://schemas.microsoft.com/office/drawing/2014/main" id="{F34E5361-0289-DB47-9B54-0DC4A55E6FC7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08" name="Google Shape;336;p41">
              <a:extLst>
                <a:ext uri="{FF2B5EF4-FFF2-40B4-BE49-F238E27FC236}">
                  <a16:creationId xmlns:a16="http://schemas.microsoft.com/office/drawing/2014/main" id="{5357B866-AAA5-4B4D-841F-C8664C139521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4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pic>
        <xdr:nvPicPr>
          <xdr:cNvPr id="97" name="Google Shape;337;p41">
            <a:extLst>
              <a:ext uri="{FF2B5EF4-FFF2-40B4-BE49-F238E27FC236}">
                <a16:creationId xmlns:a16="http://schemas.microsoft.com/office/drawing/2014/main" id="{735BF8EA-50AC-AF4D-8189-4EB3AECA8458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361144" y="18288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8" name="Google Shape;338;p41">
            <a:extLst>
              <a:ext uri="{FF2B5EF4-FFF2-40B4-BE49-F238E27FC236}">
                <a16:creationId xmlns:a16="http://schemas.microsoft.com/office/drawing/2014/main" id="{AE1CD38E-BB22-EA49-BFC0-30AB2AF5A7DE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392232" y="22098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9" name="Google Shape;339;p41">
            <a:extLst>
              <a:ext uri="{FF2B5EF4-FFF2-40B4-BE49-F238E27FC236}">
                <a16:creationId xmlns:a16="http://schemas.microsoft.com/office/drawing/2014/main" id="{A5EF272B-A40C-454A-8B59-0C9495E52FFE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457200" y="38862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0" name="Google Shape;340;p41">
            <a:extLst>
              <a:ext uri="{FF2B5EF4-FFF2-40B4-BE49-F238E27FC236}">
                <a16:creationId xmlns:a16="http://schemas.microsoft.com/office/drawing/2014/main" id="{676440EB-D139-724A-A7F1-CCBB1146A6CD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457200" y="44196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1" name="Google Shape;341;p41">
            <a:extLst>
              <a:ext uri="{FF2B5EF4-FFF2-40B4-BE49-F238E27FC236}">
                <a16:creationId xmlns:a16="http://schemas.microsoft.com/office/drawing/2014/main" id="{109789C3-0410-EE48-8F99-AD6203D1A328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2075645" y="3896046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2" name="Google Shape;342;p41">
            <a:extLst>
              <a:ext uri="{FF2B5EF4-FFF2-40B4-BE49-F238E27FC236}">
                <a16:creationId xmlns:a16="http://schemas.microsoft.com/office/drawing/2014/main" id="{AA3B3940-3AC0-5E46-A2D3-3D41D58B687E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5410200" y="21336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3" name="Google Shape;343;p41">
            <a:extLst>
              <a:ext uri="{FF2B5EF4-FFF2-40B4-BE49-F238E27FC236}">
                <a16:creationId xmlns:a16="http://schemas.microsoft.com/office/drawing/2014/main" id="{6FCADB77-B8CC-4E47-BBB0-5D36E283C206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6981147" y="2340367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4" name="Google Shape;344;p41">
            <a:extLst>
              <a:ext uri="{FF2B5EF4-FFF2-40B4-BE49-F238E27FC236}">
                <a16:creationId xmlns:a16="http://schemas.microsoft.com/office/drawing/2014/main" id="{E8EC53EA-BEE7-E44C-94A9-B94F991E42F6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7010400" y="19812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5" name="Google Shape;345;p41">
            <a:extLst>
              <a:ext uri="{FF2B5EF4-FFF2-40B4-BE49-F238E27FC236}">
                <a16:creationId xmlns:a16="http://schemas.microsoft.com/office/drawing/2014/main" id="{CA85C6DB-E4F4-944A-85A3-9516A04BC73F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5410200" y="24384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6" name="Google Shape;346;p41">
            <a:extLst>
              <a:ext uri="{FF2B5EF4-FFF2-40B4-BE49-F238E27FC236}">
                <a16:creationId xmlns:a16="http://schemas.microsoft.com/office/drawing/2014/main" id="{E7A15B9F-1907-E74A-918D-5F1AD6F7E394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6934200" y="4495800"/>
            <a:ext cx="239486" cy="228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0</xdr:colOff>
      <xdr:row>90</xdr:row>
      <xdr:rowOff>146920</xdr:rowOff>
    </xdr:from>
    <xdr:to>
      <xdr:col>10</xdr:col>
      <xdr:colOff>736600</xdr:colOff>
      <xdr:row>99</xdr:row>
      <xdr:rowOff>104636</xdr:rowOff>
    </xdr:to>
    <xdr:pic>
      <xdr:nvPicPr>
        <xdr:cNvPr id="87" name="Google Shape;347;p41" descr="A picture containing calendar&#10;&#10;Description automatically generated">
          <a:extLst>
            <a:ext uri="{FF2B5EF4-FFF2-40B4-BE49-F238E27FC236}">
              <a16:creationId xmlns:a16="http://schemas.microsoft.com/office/drawing/2014/main" id="{9F99E6FD-7C70-7945-BA34-05CD18D7765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0">
          <a:alphaModFix/>
        </a:blip>
        <a:srcRect/>
        <a:stretch/>
      </xdr:blipFill>
      <xdr:spPr>
        <a:xfrm>
          <a:off x="0" y="17114120"/>
          <a:ext cx="8991600" cy="1672216"/>
        </a:xfrm>
        <a:prstGeom prst="rect">
          <a:avLst/>
        </a:prstGeom>
        <a:solidFill>
          <a:srgbClr val="ECECEC"/>
        </a:solidFill>
        <a:ln w="9525" cap="sq" cmpd="sng">
          <a:solidFill>
            <a:schemeClr val="accent1"/>
          </a:solidFill>
          <a:prstDash val="solid"/>
          <a:miter lim="800000"/>
          <a:headEnd type="none" w="sm" len="sm"/>
          <a:tailEnd type="none" w="sm" len="sm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1</xdr:col>
      <xdr:colOff>5950</xdr:colOff>
      <xdr:row>89</xdr:row>
      <xdr:rowOff>49433</xdr:rowOff>
    </xdr:from>
    <xdr:to>
      <xdr:col>9</xdr:col>
      <xdr:colOff>654450</xdr:colOff>
      <xdr:row>91</xdr:row>
      <xdr:rowOff>6947</xdr:rowOff>
    </xdr:to>
    <xdr:sp macro="" textlink="">
      <xdr:nvSpPr>
        <xdr:cNvPr id="88" name="Google Shape;348;p41">
          <a:extLst>
            <a:ext uri="{FF2B5EF4-FFF2-40B4-BE49-F238E27FC236}">
              <a16:creationId xmlns:a16="http://schemas.microsoft.com/office/drawing/2014/main" id="{85FB9C0D-973E-3745-B14E-6021520C58BB}"/>
            </a:ext>
          </a:extLst>
        </xdr:cNvPr>
        <xdr:cNvSpPr txBox="1"/>
      </xdr:nvSpPr>
      <xdr:spPr>
        <a:xfrm>
          <a:off x="831450" y="16826133"/>
          <a:ext cx="7252500" cy="33851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" sz="1600" b="1">
              <a:solidFill>
                <a:srgbClr val="434343"/>
              </a:solidFill>
            </a:rPr>
            <a:t>SUMMARY MATRIX OF SELECTED DATA ELEMENTS OF MLESF</a:t>
          </a:r>
          <a:endParaRPr sz="1200" b="1">
            <a:solidFill>
              <a:srgbClr val="434343"/>
            </a:solidFill>
          </a:endParaRPr>
        </a:p>
      </xdr:txBody>
    </xdr:sp>
    <xdr:clientData/>
  </xdr:twoCellAnchor>
  <xdr:twoCellAnchor>
    <xdr:from>
      <xdr:col>2</xdr:col>
      <xdr:colOff>520700</xdr:colOff>
      <xdr:row>98</xdr:row>
      <xdr:rowOff>56475</xdr:rowOff>
    </xdr:from>
    <xdr:to>
      <xdr:col>2</xdr:col>
      <xdr:colOff>749300</xdr:colOff>
      <xdr:row>99</xdr:row>
      <xdr:rowOff>46275</xdr:rowOff>
    </xdr:to>
    <xdr:sp macro="" textlink="">
      <xdr:nvSpPr>
        <xdr:cNvPr id="89" name="Google Shape;349;p41">
          <a:extLst>
            <a:ext uri="{FF2B5EF4-FFF2-40B4-BE49-F238E27FC236}">
              <a16:creationId xmlns:a16="http://schemas.microsoft.com/office/drawing/2014/main" id="{0159D31A-4272-7D40-8D64-D81DCAA133CF}"/>
            </a:ext>
          </a:extLst>
        </xdr:cNvPr>
        <xdr:cNvSpPr/>
      </xdr:nvSpPr>
      <xdr:spPr>
        <a:xfrm>
          <a:off x="2171700" y="18547675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</xdr:col>
      <xdr:colOff>616588</xdr:colOff>
      <xdr:row>98</xdr:row>
      <xdr:rowOff>69487</xdr:rowOff>
    </xdr:from>
    <xdr:to>
      <xdr:col>2</xdr:col>
      <xdr:colOff>19688</xdr:colOff>
      <xdr:row>99</xdr:row>
      <xdr:rowOff>59287</xdr:rowOff>
    </xdr:to>
    <xdr:sp macro="" textlink="">
      <xdr:nvSpPr>
        <xdr:cNvPr id="90" name="Google Shape;350;p41">
          <a:extLst>
            <a:ext uri="{FF2B5EF4-FFF2-40B4-BE49-F238E27FC236}">
              <a16:creationId xmlns:a16="http://schemas.microsoft.com/office/drawing/2014/main" id="{1FAC67C4-887E-FB4D-A8FA-D3C258C08067}"/>
            </a:ext>
          </a:extLst>
        </xdr:cNvPr>
        <xdr:cNvSpPr/>
      </xdr:nvSpPr>
      <xdr:spPr>
        <a:xfrm>
          <a:off x="1442088" y="18560687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3</xdr:col>
      <xdr:colOff>521976</xdr:colOff>
      <xdr:row>98</xdr:row>
      <xdr:rowOff>56475</xdr:rowOff>
    </xdr:from>
    <xdr:to>
      <xdr:col>3</xdr:col>
      <xdr:colOff>750576</xdr:colOff>
      <xdr:row>99</xdr:row>
      <xdr:rowOff>46275</xdr:rowOff>
    </xdr:to>
    <xdr:sp macro="" textlink="">
      <xdr:nvSpPr>
        <xdr:cNvPr id="91" name="Google Shape;351;p41">
          <a:extLst>
            <a:ext uri="{FF2B5EF4-FFF2-40B4-BE49-F238E27FC236}">
              <a16:creationId xmlns:a16="http://schemas.microsoft.com/office/drawing/2014/main" id="{D7F1E6EA-6E80-EE4F-92D9-DC0D730E503A}"/>
            </a:ext>
          </a:extLst>
        </xdr:cNvPr>
        <xdr:cNvSpPr/>
      </xdr:nvSpPr>
      <xdr:spPr>
        <a:xfrm>
          <a:off x="2998476" y="18547675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10</xdr:col>
      <xdr:colOff>120200</xdr:colOff>
      <xdr:row>98</xdr:row>
      <xdr:rowOff>38591</xdr:rowOff>
    </xdr:from>
    <xdr:to>
      <xdr:col>10</xdr:col>
      <xdr:colOff>348800</xdr:colOff>
      <xdr:row>99</xdr:row>
      <xdr:rowOff>28391</xdr:rowOff>
    </xdr:to>
    <xdr:sp macro="" textlink="">
      <xdr:nvSpPr>
        <xdr:cNvPr id="92" name="Google Shape;352;p41">
          <a:extLst>
            <a:ext uri="{FF2B5EF4-FFF2-40B4-BE49-F238E27FC236}">
              <a16:creationId xmlns:a16="http://schemas.microsoft.com/office/drawing/2014/main" id="{14CD340A-D94E-C04D-9170-D406E5766F48}"/>
            </a:ext>
          </a:extLst>
        </xdr:cNvPr>
        <xdr:cNvSpPr/>
      </xdr:nvSpPr>
      <xdr:spPr>
        <a:xfrm>
          <a:off x="8375200" y="18529791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21</xdr:col>
      <xdr:colOff>800100</xdr:colOff>
      <xdr:row>63</xdr:row>
      <xdr:rowOff>50800</xdr:rowOff>
    </xdr:to>
    <xdr:sp macro="" textlink="">
      <xdr:nvSpPr>
        <xdr:cNvPr id="70" name="TextBox 23">
          <a:extLst>
            <a:ext uri="{FF2B5EF4-FFF2-40B4-BE49-F238E27FC236}">
              <a16:creationId xmlns:a16="http://schemas.microsoft.com/office/drawing/2014/main" id="{AD780006-7724-0A4A-B180-2EC313E116CA}"/>
            </a:ext>
          </a:extLst>
        </xdr:cNvPr>
        <xdr:cNvSpPr txBox="1"/>
      </xdr:nvSpPr>
      <xdr:spPr>
        <a:xfrm>
          <a:off x="15684500" y="18605500"/>
          <a:ext cx="3276600" cy="8636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 sz="1100"/>
            <a:t>Cabled/Non-Cabled TV=Television</a:t>
          </a:r>
        </a:p>
        <a:p>
          <a:r>
            <a:rPr lang="en-US" sz="1100"/>
            <a:t>Basic/Smartphone = Cellular Phone</a:t>
          </a:r>
        </a:p>
        <a:p>
          <a:r>
            <a:rPr lang="en-US" sz="1100"/>
            <a:t>Desktop/Laptop = Desktop/Laptop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5CE20-3C8B-5547-A834-54F8C704A461}">
  <sheetPr>
    <tabColor rgb="FFC00000"/>
  </sheetPr>
  <dimension ref="A1:H155"/>
  <sheetViews>
    <sheetView showGridLines="0" workbookViewId="0">
      <selection activeCell="F33" sqref="F33"/>
    </sheetView>
  </sheetViews>
  <sheetFormatPr baseColWidth="10" defaultColWidth="0" defaultRowHeight="15" zeroHeight="1"/>
  <cols>
    <col min="1" max="1" width="4.5" style="5" customWidth="1"/>
    <col min="2" max="2" width="10.83203125" style="5" customWidth="1"/>
    <col min="3" max="3" width="31" style="5" customWidth="1"/>
    <col min="4" max="4" width="22.83203125" style="5" customWidth="1"/>
    <col min="5" max="5" width="10.83203125" style="5" customWidth="1"/>
    <col min="6" max="6" width="14.83203125" style="5" customWidth="1"/>
    <col min="7" max="7" width="36.5" style="5" customWidth="1"/>
    <col min="8" max="8" width="10.83203125" style="5" customWidth="1"/>
    <col min="9" max="16384" width="10.83203125" style="5" hidden="1"/>
  </cols>
  <sheetData>
    <row r="1" spans="1:7" ht="32" customHeight="1">
      <c r="A1" s="93" t="s">
        <v>172</v>
      </c>
      <c r="B1" s="94"/>
      <c r="C1" s="94"/>
      <c r="D1" s="94"/>
      <c r="E1" s="94" t="s">
        <v>174</v>
      </c>
      <c r="F1" s="94"/>
      <c r="G1" s="95"/>
    </row>
    <row r="2" spans="1:7" ht="24">
      <c r="A2" s="6"/>
      <c r="B2" s="7" t="s">
        <v>173</v>
      </c>
      <c r="C2" s="8"/>
      <c r="D2" s="8"/>
      <c r="E2" s="9" t="s">
        <v>229</v>
      </c>
      <c r="F2" s="10"/>
      <c r="G2" s="11"/>
    </row>
    <row r="3" spans="1:7" ht="24">
      <c r="A3" s="6"/>
      <c r="B3" s="7" t="s">
        <v>303</v>
      </c>
      <c r="C3" s="8"/>
      <c r="D3" s="8"/>
      <c r="E3" s="9" t="s">
        <v>304</v>
      </c>
      <c r="F3" s="10"/>
      <c r="G3" s="11"/>
    </row>
    <row r="4" spans="1:7" ht="24">
      <c r="A4" s="12"/>
      <c r="B4" s="13" t="s">
        <v>179</v>
      </c>
      <c r="C4" s="14"/>
      <c r="D4" s="14"/>
      <c r="E4" s="96"/>
      <c r="F4" s="96"/>
      <c r="G4" s="97"/>
    </row>
    <row r="5" spans="1:7" ht="24">
      <c r="A5" s="6"/>
      <c r="B5" s="8"/>
      <c r="C5" s="8" t="str">
        <f>IF(Kinder_Sec1!$F$4="","Kinder - Section 1",Kinder_Sec1!$F$4)</f>
        <v>Kinder - Section 1</v>
      </c>
      <c r="D5" s="8" t="s">
        <v>178</v>
      </c>
      <c r="E5" s="10"/>
      <c r="F5" s="15" t="str">
        <f>IF(Kinder_Sec1!$I$4="","Kinder Section 1 MLESF Summary",Kinder_Sec1!$I$4&amp;" MLSEF Summary")</f>
        <v>Kinder Section 1 MLESF Summary</v>
      </c>
      <c r="G5" s="16"/>
    </row>
    <row r="6" spans="1:7" ht="24">
      <c r="A6" s="6"/>
      <c r="B6" s="8"/>
      <c r="C6" s="8" t="str">
        <f>IF(Kinder_Sec2!$F$4="","Kinder - Section 2",Kinder_Sec2!$F$4)</f>
        <v>Kinder - Section 2</v>
      </c>
      <c r="D6" s="8" t="s">
        <v>178</v>
      </c>
      <c r="E6" s="10"/>
      <c r="F6" s="15" t="str">
        <f>IF(Kinder_Sec2!$I$4="","Kinder Section 2 MLESF Summary",Kinder_Sec2!$I$4&amp;" MLSEF Summary")</f>
        <v>Kinder Section 2 MLESF Summary</v>
      </c>
      <c r="G6" s="16"/>
    </row>
    <row r="7" spans="1:7" ht="24">
      <c r="A7" s="6"/>
      <c r="B7" s="8"/>
      <c r="C7" s="8" t="str">
        <f>IF(Kinder_Sec3!$F$4="","Kinder - Section 3",Kinder_Sec3!$F$4)</f>
        <v>Kinder - Section 3</v>
      </c>
      <c r="D7" s="8" t="s">
        <v>178</v>
      </c>
      <c r="E7" s="10"/>
      <c r="F7" s="15" t="str">
        <f>IF(Kinder_Sec3!$I$4="","Kinder Section 3 MLESF Summary",Kinder_Sec3!$I$4&amp;" MLSEF Summary")</f>
        <v>Kinder Section 3 MLESF Summary</v>
      </c>
      <c r="G7" s="16"/>
    </row>
    <row r="8" spans="1:7" ht="24">
      <c r="A8" s="6"/>
      <c r="B8" s="8"/>
      <c r="C8" s="8" t="str">
        <f>IF(Kinder_Sec4!$F$4="","Kinder - Section 4",Kinder_Sec4!$F$4)</f>
        <v>Kinder - Section 4</v>
      </c>
      <c r="D8" s="8" t="s">
        <v>178</v>
      </c>
      <c r="E8" s="10"/>
      <c r="F8" s="15" t="str">
        <f>IF(Kinder_Sec4!$I$4="","Kinder Section 4 MLESF Summary",Kinder_Sec4!$I$4&amp;" MLSEF Summary")</f>
        <v>Kinder Section 4 MLESF Summary</v>
      </c>
      <c r="G8" s="16"/>
    </row>
    <row r="9" spans="1:7" ht="24">
      <c r="A9" s="12"/>
      <c r="B9" s="14"/>
      <c r="C9" s="14" t="str">
        <f>IF('Grade 1_Sec1'!$F$4="","Grade 1 - Section 1",'Grade 1_Sec1'!$F$4)</f>
        <v>Grade 1 - Section 1</v>
      </c>
      <c r="D9" s="14" t="s">
        <v>178</v>
      </c>
      <c r="E9" s="17"/>
      <c r="F9" s="18" t="str">
        <f>IF('Grade 1_Sec1'!$I$4="","Grade 1 Section 1 MLESF Summary",'Grade 1_Sec1'!$I$4&amp;" MLSEF Summary")</f>
        <v>Grade 1 Section 1 MLESF Summary</v>
      </c>
      <c r="G9" s="19"/>
    </row>
    <row r="10" spans="1:7" ht="24">
      <c r="A10" s="12"/>
      <c r="B10" s="14"/>
      <c r="C10" s="14" t="str">
        <f>IF('Grade 1_Sec2'!$F$4="","Grade 1 - Section 2",'Grade 1_Sec2'!$F$4)</f>
        <v>Grade 1 - Section 2</v>
      </c>
      <c r="D10" s="14" t="s">
        <v>178</v>
      </c>
      <c r="E10" s="17"/>
      <c r="F10" s="18" t="str">
        <f>IF('Grade 1_Sec2'!$I$4="","Grade 1 Section 2 MLESF Summary",'Grade 1_Sec2'!$I$4&amp;" MLSEF Summary")</f>
        <v>Grade 1 Section 2 MLESF Summary</v>
      </c>
      <c r="G10" s="19"/>
    </row>
    <row r="11" spans="1:7" ht="24">
      <c r="A11" s="12"/>
      <c r="B11" s="14"/>
      <c r="C11" s="14" t="str">
        <f>IF('Grade 1_Sec3'!$F$4="","Grade 1 - Section 3",'Grade 1_Sec2'!$F$4)</f>
        <v>Grade 1 - Section 3</v>
      </c>
      <c r="D11" s="14" t="s">
        <v>178</v>
      </c>
      <c r="E11" s="17"/>
      <c r="F11" s="18" t="str">
        <f>IF('Grade 1_Sec3'!$I$4="","Grade 1 Section 3 MLESF Summary",'Grade 1_Sec3'!$I$4&amp;" MLSEF Summary")</f>
        <v>Grade 1 Section 3 MLESF Summary</v>
      </c>
      <c r="G11" s="19"/>
    </row>
    <row r="12" spans="1:7" ht="24">
      <c r="A12" s="12"/>
      <c r="B12" s="14"/>
      <c r="C12" s="14" t="str">
        <f>IF('Grade 1_Sec4'!$F$4="","Grade 1 - Section 4",'Grade 1_Sec4'!$F$4)</f>
        <v>Grade 1 - Section 4</v>
      </c>
      <c r="D12" s="14" t="s">
        <v>178</v>
      </c>
      <c r="E12" s="17"/>
      <c r="F12" s="18" t="str">
        <f>IF('Grade 1_Sec4'!$I$4="","Grade 1 Section 4 MLESF Summary",'Grade 1_Sec4'!$I$4&amp;" MLSEF Summary")</f>
        <v>Grade 1 Section 4 MLESF Summary</v>
      </c>
      <c r="G12" s="19"/>
    </row>
    <row r="13" spans="1:7" ht="24">
      <c r="A13" s="6"/>
      <c r="B13" s="8"/>
      <c r="C13" s="8" t="str">
        <f>IF('Grade 2_Sec1'!$F$4="","Grade 2 - Section 1",'Grade 2_Sec1'!$F$4)</f>
        <v>Grade 2 - Section 1</v>
      </c>
      <c r="D13" s="8" t="s">
        <v>178</v>
      </c>
      <c r="E13" s="10"/>
      <c r="F13" s="15" t="str">
        <f>IF('Grade 2_Sec1'!$I$4="","Grade 2 Section 1 MLESF Summary",'Grade 2_Sec1'!$I$4&amp;" MLSEF Summary")</f>
        <v>Grade 2 Section 1 MLESF Summary</v>
      </c>
      <c r="G13" s="16"/>
    </row>
    <row r="14" spans="1:7" ht="24">
      <c r="A14" s="6"/>
      <c r="B14" s="8"/>
      <c r="C14" s="8" t="str">
        <f>IF('Grade 2_Sec2'!$F$4="","Grade 2 - Section 2",'Grade 2_Sec2'!$F$4)</f>
        <v>Grade 2 - Section 2</v>
      </c>
      <c r="D14" s="8" t="s">
        <v>178</v>
      </c>
      <c r="E14" s="10"/>
      <c r="F14" s="15" t="str">
        <f>IF('Grade 2_Sec2'!$I$4="","Grade 2 Section 2 MLESF Summary",'Grade 2_Sec2'!$I$4&amp;" MLSEF Summary")</f>
        <v>Grade 2 Section 2 MLESF Summary</v>
      </c>
      <c r="G14" s="16"/>
    </row>
    <row r="15" spans="1:7" ht="24">
      <c r="A15" s="6"/>
      <c r="B15" s="8"/>
      <c r="C15" s="8" t="str">
        <f>IF('Grade 2_Sec3'!$F$4="","Grade 2 - Section 3",'Grade 2_Sec3'!$F$4)</f>
        <v>Grade 2 - Section 3</v>
      </c>
      <c r="D15" s="8" t="s">
        <v>178</v>
      </c>
      <c r="E15" s="10"/>
      <c r="F15" s="15" t="str">
        <f>IF('Grade 2_Sec3'!$I$4="","Grade 2 Section 3 MLESF Summary",'Grade 2_Sec3'!$I$4&amp;" MLSEF Summary")</f>
        <v>Grade 2 Section 3 MLESF Summary</v>
      </c>
      <c r="G15" s="16"/>
    </row>
    <row r="16" spans="1:7" ht="24">
      <c r="A16" s="6"/>
      <c r="B16" s="8"/>
      <c r="C16" s="8" t="str">
        <f>IF('Grade 2_Sec4'!$F$4="","Grade 2 - Section 4",'Grade 2_Sec4'!$F$4)</f>
        <v>Grade 2 - Section 4</v>
      </c>
      <c r="D16" s="8" t="s">
        <v>178</v>
      </c>
      <c r="E16" s="10"/>
      <c r="F16" s="15" t="str">
        <f>IF('Grade 2_Sec4'!$I$4="","Grade 2 Section 4 MLESF Summary",'Grade 2_Sec4'!$I$4&amp;" MLSEF Summary")</f>
        <v>Grade 2 Section 4 MLESF Summary</v>
      </c>
      <c r="G16" s="16"/>
    </row>
    <row r="17" spans="1:8" ht="24">
      <c r="A17" s="12"/>
      <c r="B17" s="14"/>
      <c r="C17" s="14" t="str">
        <f>IF('Grade 3_Sec1'!$F$4="","Grade 3 - Section 1",'Grade 3_Sec1'!$F$4)</f>
        <v>Grade 3 - Section 1</v>
      </c>
      <c r="D17" s="14" t="s">
        <v>178</v>
      </c>
      <c r="E17" s="17"/>
      <c r="F17" s="18" t="str">
        <f>IF('Grade 3_Sec1'!$I$4="","Grade 3 Section 1 MLESF Summary",'Grade 3_Sec1'!$I$4&amp;" MLSEF Summary")</f>
        <v>Grade 3 Section 1 MLESF Summary</v>
      </c>
      <c r="G17" s="19"/>
    </row>
    <row r="18" spans="1:8" ht="24">
      <c r="A18" s="12"/>
      <c r="B18" s="14"/>
      <c r="C18" s="14" t="str">
        <f>IF('Grade 3_Sec2'!$F$4="","Grade 3 - Section 2",'Grade 3_Sec2'!$F$4)</f>
        <v>Grade 3 - Section 2</v>
      </c>
      <c r="D18" s="14" t="s">
        <v>178</v>
      </c>
      <c r="E18" s="17"/>
      <c r="F18" s="18" t="str">
        <f>IF('Grade 3_Sec2'!$I$4="","Grade 3 Section 2 MLESF Summary",'Grade 3_Sec2'!$I$4&amp;" MLSEF Summary")</f>
        <v>Grade 3 Section 2 MLESF Summary</v>
      </c>
      <c r="G18" s="19"/>
      <c r="H18" s="20"/>
    </row>
    <row r="19" spans="1:8" ht="24">
      <c r="A19" s="12"/>
      <c r="B19" s="14"/>
      <c r="C19" s="14" t="str">
        <f>IF('Grade 3_Sec3'!$F$4="","Grade 3 - Section 3",'Grade 3_Sec3'!$F$4)</f>
        <v>Grade 3 - Section 3</v>
      </c>
      <c r="D19" s="14" t="s">
        <v>178</v>
      </c>
      <c r="E19" s="17"/>
      <c r="F19" s="18" t="str">
        <f>IF('Grade 3_Sec3'!$I$4="","Grade 3 Section 3 MLESF Summary",'Grade 3_Sec3'!$I$4&amp;" MLSEF Summary")</f>
        <v>Grade 3 Section 3 MLESF Summary</v>
      </c>
      <c r="G19" s="19"/>
      <c r="H19" s="20"/>
    </row>
    <row r="20" spans="1:8" ht="24">
      <c r="A20" s="12"/>
      <c r="B20" s="14"/>
      <c r="C20" s="14" t="str">
        <f>IF('Grade 3_Sec4'!$F$4="","Grade 3 - Section 4",'Grade 3_Sec4'!$F$4)</f>
        <v>Grade 3 - Section 4</v>
      </c>
      <c r="D20" s="14" t="s">
        <v>178</v>
      </c>
      <c r="E20" s="17"/>
      <c r="F20" s="18" t="str">
        <f>IF('Grade 3_Sec4'!$I$4="","Grade 3 Section 4 MLESF Summary",'Grade 3_Sec4'!$I$4&amp;" MLSEF Summary")</f>
        <v>Grade 3 Section 4 MLESF Summary</v>
      </c>
      <c r="G20" s="21"/>
    </row>
    <row r="21" spans="1:8" ht="24">
      <c r="A21" s="6"/>
      <c r="B21" s="8"/>
      <c r="C21" s="8" t="str">
        <f>IF('Grade 4_Sec1'!$F$4="","Grade 4 - Section 1",'Grade 4_Sec1'!$F$4)</f>
        <v>Grade 4 - Section 1</v>
      </c>
      <c r="D21" s="8" t="s">
        <v>178</v>
      </c>
      <c r="E21" s="10"/>
      <c r="F21" s="15" t="str">
        <f>IF('Grade 4_Sec1'!$I$4="","Grade 4 Section 1 MLESF Summary",'Grade 4_Sec1'!$I$4&amp;" MLSEF Summary")</f>
        <v>Grade 4 Section 1 MLESF Summary</v>
      </c>
      <c r="G21" s="22"/>
    </row>
    <row r="22" spans="1:8" ht="24">
      <c r="A22" s="6"/>
      <c r="B22" s="8"/>
      <c r="C22" s="8" t="str">
        <f>IF('Grade 4_Sec2'!$F$4="","Grade 4 - Section 2",'Grade 4_Sec2'!$F$4)</f>
        <v>Grade 4 - Section 2</v>
      </c>
      <c r="D22" s="8" t="s">
        <v>178</v>
      </c>
      <c r="E22" s="10"/>
      <c r="F22" s="15" t="str">
        <f>IF('Grade 4_Sec2'!$I$4="","Grade 4 Section 2 MLESF Summary",'Grade 4_Sec2'!$I$4&amp;" MLSEF Summary")</f>
        <v>Grade 4 Section 2 MLESF Summary</v>
      </c>
      <c r="G22" s="22"/>
    </row>
    <row r="23" spans="1:8" ht="24">
      <c r="A23" s="6"/>
      <c r="B23" s="8"/>
      <c r="C23" s="8" t="str">
        <f>IF('Grade 4_Sec3'!$F$4="","Grade 4 - Section 3",'Grade 4_Sec3'!$F$4)</f>
        <v>Grade 4 - Section 3</v>
      </c>
      <c r="D23" s="8" t="s">
        <v>178</v>
      </c>
      <c r="E23" s="10"/>
      <c r="F23" s="15" t="str">
        <f>IF('Grade 4_Sec3'!$I$4="","Grade 4 Section 3 MLESF Summary",'Grade 4_Sec3'!$I$4&amp;" MLSEF Summary")</f>
        <v>Grade 4 Section 3 MLESF Summary</v>
      </c>
      <c r="G23" s="22"/>
    </row>
    <row r="24" spans="1:8" ht="24">
      <c r="A24" s="6"/>
      <c r="B24" s="8"/>
      <c r="C24" s="8" t="str">
        <f>IF('Grade 4_Sec4'!$F$4="","Grade 4 - Section 4",'Grade 4_Sec4'!$F$4)</f>
        <v>Grade 4 - Section 4</v>
      </c>
      <c r="D24" s="8" t="s">
        <v>178</v>
      </c>
      <c r="E24" s="10"/>
      <c r="F24" s="15" t="str">
        <f>IF('Grade 4_Sec4'!$I$4="","Grade 4 Section 4 MLESF Summary",'Grade 4_Sec4'!$I$4&amp;" MLSEF Summary")</f>
        <v>Grade 4 Section 4 MLESF Summary</v>
      </c>
      <c r="G24" s="22"/>
    </row>
    <row r="25" spans="1:8" ht="24">
      <c r="A25" s="12"/>
      <c r="B25" s="14"/>
      <c r="C25" s="14" t="str">
        <f>IF('Grade 5_Sec1'!$F$4="","Grade 5 - Section 1",'Grade 5_Sec1'!$F$4)</f>
        <v>Grade 5 - Section 1</v>
      </c>
      <c r="D25" s="14" t="s">
        <v>178</v>
      </c>
      <c r="E25" s="17"/>
      <c r="F25" s="18" t="str">
        <f>IF('Grade 5_Sec1'!$I$4="","Grade 5 Section 1 MLESF Summary",'Grade 5_Sec1'!$I$4&amp;" MLSEF Summary")</f>
        <v>Grade 5 Section 1 MLESF Summary</v>
      </c>
      <c r="G25" s="21"/>
    </row>
    <row r="26" spans="1:8" ht="24">
      <c r="A26" s="12"/>
      <c r="B26" s="14"/>
      <c r="C26" s="14" t="str">
        <f>IF('Grade 5_Sec2'!$F$4="","Grade 5 - Section 2",'Grade 5_Sec2'!$F$4)</f>
        <v>Grade 5 - Section 2</v>
      </c>
      <c r="D26" s="14" t="s">
        <v>178</v>
      </c>
      <c r="E26" s="17"/>
      <c r="F26" s="18" t="str">
        <f>IF('Grade 5_Sec2'!$I$4="","Grade 5 Section 2 MLESF Summary",'Grade 5_Sec2'!$I$4&amp;" MLSEF Summary")</f>
        <v>Grade 5 Section 2 MLESF Summary</v>
      </c>
      <c r="G26" s="21"/>
    </row>
    <row r="27" spans="1:8" ht="24">
      <c r="A27" s="12"/>
      <c r="B27" s="14"/>
      <c r="C27" s="14" t="str">
        <f>IF('Grade 5_Sec3'!$F$4="","Grade 5 - Section 3",'Grade 5_Sec3'!$F$4)</f>
        <v>Grade 5 - Section 3</v>
      </c>
      <c r="D27" s="14" t="s">
        <v>178</v>
      </c>
      <c r="E27" s="17"/>
      <c r="F27" s="18" t="str">
        <f>IF('Grade 5_Sec3'!$I$4="","Grade 5 Section 3 MLESF Summary",'Grade 5_Sec3'!$I$4&amp;" MLSEF Summary")</f>
        <v>Grade 5 Section 3 MLESF Summary</v>
      </c>
      <c r="G27" s="21"/>
    </row>
    <row r="28" spans="1:8" ht="24">
      <c r="A28" s="12"/>
      <c r="B28" s="14"/>
      <c r="C28" s="14" t="str">
        <f>IF('Grade 5_Sec4'!$F$4="","Grade 5 - Section 4",'Grade 5_Sec4'!$F$4)</f>
        <v>Grade 5 - Section 4</v>
      </c>
      <c r="D28" s="14" t="s">
        <v>178</v>
      </c>
      <c r="E28" s="17"/>
      <c r="F28" s="18" t="str">
        <f>IF('Grade 5_Sec4'!$I$4="","Grade 5 Section 4 MLESF Summary",'Grade 5_Sec4'!$I$4&amp;" MLSEF Summary")</f>
        <v>Grade 5 Section 4 MLESF Summary</v>
      </c>
      <c r="G28" s="21"/>
    </row>
    <row r="29" spans="1:8" ht="24">
      <c r="A29" s="6"/>
      <c r="B29" s="8"/>
      <c r="C29" s="8" t="str">
        <f>IF('Grade 6_Sec1'!$F$4="","Grade 6 - Section 1",'Grade 6_Sec1'!$F$4)</f>
        <v>Grade 6 - Section 1</v>
      </c>
      <c r="D29" s="8" t="s">
        <v>178</v>
      </c>
      <c r="E29" s="10"/>
      <c r="F29" s="15" t="str">
        <f>IF('Grade 6_Sec1'!$I$4="","Grade 6 Section 1 MLESF Summary",'Grade 6_Sec1'!$I$4&amp;" MLSEF Summary")</f>
        <v>Grade 6 Section 1 MLESF Summary</v>
      </c>
      <c r="G29" s="22"/>
    </row>
    <row r="30" spans="1:8" ht="24">
      <c r="A30" s="6"/>
      <c r="B30" s="8"/>
      <c r="C30" s="8" t="str">
        <f>IF('Grade 6_Sec2'!$F$4="","Grade 6 - Section 2",'Grade 6_Sec2'!$F$4)</f>
        <v>Grade 6 - Section 2</v>
      </c>
      <c r="D30" s="8" t="s">
        <v>178</v>
      </c>
      <c r="E30" s="10"/>
      <c r="F30" s="15" t="str">
        <f>IF('Grade 6_Sec2'!$I$4="","Grade 6 Section 2 MLESF Summary",'Grade 6_Sec2'!$I$4&amp;" MLSEF Summary")</f>
        <v>Grade 6 Section 2 MLESF Summary</v>
      </c>
      <c r="G30" s="22"/>
    </row>
    <row r="31" spans="1:8" ht="24">
      <c r="A31" s="6"/>
      <c r="B31" s="8"/>
      <c r="C31" s="8" t="str">
        <f>IF('Grade 6_Sec3'!$F$4="","Grade 6 - Section 3",'Grade 6_Sec3'!$F$4)</f>
        <v>Grade 6 - Section 3</v>
      </c>
      <c r="D31" s="8" t="s">
        <v>178</v>
      </c>
      <c r="E31" s="10"/>
      <c r="F31" s="15" t="str">
        <f>IF('Grade 6_Sec3'!$I$4="","Grade 6 Section 3 MLESF Summary",'Grade 6_Sec3'!$I$4&amp;" MLSEF Summary")</f>
        <v>Grade 6 Section 3 MLESF Summary</v>
      </c>
      <c r="G31" s="22"/>
    </row>
    <row r="32" spans="1:8" ht="24">
      <c r="A32" s="6"/>
      <c r="B32" s="8"/>
      <c r="C32" s="8" t="str">
        <f>IF('Grade 6_Sec4'!$F$4="","Grade 6 - Section 4",'Grade 6_Sec4'!$F$4)</f>
        <v>Grade 6 - Section 4</v>
      </c>
      <c r="D32" s="8" t="s">
        <v>178</v>
      </c>
      <c r="E32" s="10"/>
      <c r="F32" s="15" t="str">
        <f>IF('Grade 6_Sec4'!$I$4="","Grade 6 Section 4 MLESF Summary",'Grade 6_Sec4'!$I$4&amp;" MLSEF Summary")</f>
        <v>Grade 6 Section 4 MLESF Summary</v>
      </c>
      <c r="G32" s="22"/>
    </row>
    <row r="33" spans="1:7" ht="24">
      <c r="A33" s="12"/>
      <c r="B33" s="14"/>
      <c r="C33" s="14" t="str">
        <f>IF('Grade 3_Sec3'!$F$4="","NonGraded",'Grade 6_Sec4'!$F$4)</f>
        <v>NonGraded</v>
      </c>
      <c r="D33" s="14" t="s">
        <v>178</v>
      </c>
      <c r="E33" s="17"/>
      <c r="F33" s="18" t="str">
        <f>IF(NonGraded!$I$4="","NonGraded MLESF Summary",NonGraded!$I$4&amp;" MLSEF Summary")</f>
        <v>NonGraded MLESF Summary</v>
      </c>
      <c r="G33" s="21"/>
    </row>
    <row r="34" spans="1:7" ht="24">
      <c r="A34" s="23"/>
      <c r="B34" s="24"/>
      <c r="C34" s="24"/>
      <c r="D34" s="24"/>
      <c r="E34" s="24"/>
      <c r="F34" s="24"/>
      <c r="G34" s="25"/>
    </row>
    <row r="35" spans="1:7"/>
    <row r="61" spans="2:3" ht="16" hidden="1">
      <c r="B61" s="26" t="s">
        <v>111</v>
      </c>
      <c r="C61" s="27"/>
    </row>
    <row r="62" spans="2:3" ht="16" hidden="1">
      <c r="B62" s="28"/>
      <c r="C62" s="29" t="s">
        <v>180</v>
      </c>
    </row>
    <row r="63" spans="2:3" ht="16" hidden="1">
      <c r="B63" s="28"/>
      <c r="C63" s="29" t="s">
        <v>171</v>
      </c>
    </row>
    <row r="64" spans="2:3" ht="16" hidden="1">
      <c r="B64" s="28"/>
      <c r="C64" s="29" t="s">
        <v>112</v>
      </c>
    </row>
    <row r="65" spans="2:3" ht="16" hidden="1">
      <c r="B65" s="27"/>
      <c r="C65" s="27"/>
    </row>
    <row r="66" spans="2:3" ht="16" hidden="1">
      <c r="B66" s="27"/>
      <c r="C66" s="30" t="s">
        <v>149</v>
      </c>
    </row>
    <row r="67" spans="2:3" ht="16" hidden="1">
      <c r="B67" s="27"/>
      <c r="C67" s="27" t="s">
        <v>152</v>
      </c>
    </row>
    <row r="68" spans="2:3" ht="16" hidden="1">
      <c r="B68" s="27"/>
      <c r="C68" s="27" t="s">
        <v>153</v>
      </c>
    </row>
    <row r="69" spans="2:3" ht="16" hidden="1">
      <c r="B69" s="27"/>
      <c r="C69" s="27" t="s">
        <v>147</v>
      </c>
    </row>
    <row r="70" spans="2:3" ht="16" hidden="1">
      <c r="B70" s="27"/>
      <c r="C70" s="27"/>
    </row>
    <row r="71" spans="2:3" ht="16" hidden="1">
      <c r="B71" s="27"/>
      <c r="C71" s="30" t="s">
        <v>154</v>
      </c>
    </row>
    <row r="72" spans="2:3" ht="16" hidden="1">
      <c r="B72" s="27"/>
      <c r="C72" s="27" t="s">
        <v>155</v>
      </c>
    </row>
    <row r="73" spans="2:3" ht="16" hidden="1">
      <c r="B73" s="27"/>
      <c r="C73" s="27" t="s">
        <v>156</v>
      </c>
    </row>
    <row r="74" spans="2:3" ht="16" hidden="1">
      <c r="B74" s="27"/>
      <c r="C74" s="27" t="s">
        <v>157</v>
      </c>
    </row>
    <row r="75" spans="2:3" ht="16" hidden="1">
      <c r="B75" s="27"/>
      <c r="C75" s="27"/>
    </row>
    <row r="76" spans="2:3" ht="16" hidden="1">
      <c r="B76" s="27"/>
      <c r="C76" s="30" t="s">
        <v>158</v>
      </c>
    </row>
    <row r="77" spans="2:3" ht="16" hidden="1">
      <c r="B77" s="27"/>
      <c r="C77" s="27" t="s">
        <v>159</v>
      </c>
    </row>
    <row r="78" spans="2:3" ht="16" hidden="1">
      <c r="B78" s="27"/>
      <c r="C78" s="27" t="s">
        <v>160</v>
      </c>
    </row>
    <row r="79" spans="2:3" ht="16" hidden="1">
      <c r="B79" s="27"/>
      <c r="C79" s="27" t="s">
        <v>161</v>
      </c>
    </row>
    <row r="81" spans="2:3" ht="16" hidden="1">
      <c r="C81" s="30" t="s">
        <v>162</v>
      </c>
    </row>
    <row r="82" spans="2:3" ht="16" hidden="1">
      <c r="C82" s="27" t="s">
        <v>320</v>
      </c>
    </row>
    <row r="83" spans="2:3" ht="16" hidden="1">
      <c r="C83" s="27" t="s">
        <v>163</v>
      </c>
    </row>
    <row r="84" spans="2:3" ht="16" hidden="1">
      <c r="C84" s="27" t="s">
        <v>164</v>
      </c>
    </row>
    <row r="86" spans="2:3" hidden="1">
      <c r="C86" s="87" t="s">
        <v>322</v>
      </c>
    </row>
    <row r="87" spans="2:3" hidden="1">
      <c r="C87" s="5" t="s">
        <v>323</v>
      </c>
    </row>
    <row r="88" spans="2:3" hidden="1">
      <c r="C88" s="5" t="s">
        <v>324</v>
      </c>
    </row>
    <row r="89" spans="2:3" hidden="1">
      <c r="C89" s="5" t="s">
        <v>325</v>
      </c>
    </row>
    <row r="90" spans="2:3" hidden="1">
      <c r="C90" s="5" t="s">
        <v>326</v>
      </c>
    </row>
    <row r="91" spans="2:3" hidden="1">
      <c r="C91" s="5" t="s">
        <v>327</v>
      </c>
    </row>
    <row r="93" spans="2:3" ht="16" hidden="1">
      <c r="B93" s="26" t="s">
        <v>181</v>
      </c>
      <c r="C93" s="27"/>
    </row>
    <row r="94" spans="2:3" ht="16" hidden="1">
      <c r="B94" s="28"/>
      <c r="C94" s="29" t="s">
        <v>182</v>
      </c>
    </row>
    <row r="95" spans="2:3" ht="16" hidden="1">
      <c r="B95" s="28"/>
      <c r="C95" s="29" t="s">
        <v>183</v>
      </c>
    </row>
    <row r="96" spans="2:3" ht="16" hidden="1">
      <c r="B96" s="28"/>
      <c r="C96" s="29" t="s">
        <v>184</v>
      </c>
    </row>
    <row r="97" spans="2:3" ht="16" hidden="1">
      <c r="B97" s="27"/>
      <c r="C97" s="27"/>
    </row>
    <row r="98" spans="2:3" ht="16" hidden="1">
      <c r="B98" s="27"/>
      <c r="C98" s="30" t="s">
        <v>185</v>
      </c>
    </row>
    <row r="99" spans="2:3" ht="16" hidden="1">
      <c r="B99" s="27"/>
      <c r="C99" s="27" t="s">
        <v>186</v>
      </c>
    </row>
    <row r="100" spans="2:3" ht="16" hidden="1">
      <c r="B100" s="27"/>
      <c r="C100" s="27" t="s">
        <v>187</v>
      </c>
    </row>
    <row r="101" spans="2:3" ht="16" hidden="1">
      <c r="B101" s="27"/>
      <c r="C101" s="27" t="s">
        <v>216</v>
      </c>
    </row>
    <row r="102" spans="2:3" ht="16" hidden="1">
      <c r="B102" s="27"/>
      <c r="C102" s="27"/>
    </row>
    <row r="103" spans="2:3" ht="16" hidden="1">
      <c r="B103" s="27"/>
      <c r="C103" s="30" t="s">
        <v>188</v>
      </c>
    </row>
    <row r="104" spans="2:3" ht="16" hidden="1">
      <c r="B104" s="27"/>
      <c r="C104" s="27" t="s">
        <v>189</v>
      </c>
    </row>
    <row r="105" spans="2:3" ht="16" hidden="1">
      <c r="B105" s="27"/>
      <c r="C105" s="27" t="s">
        <v>190</v>
      </c>
    </row>
    <row r="106" spans="2:3" ht="16" hidden="1">
      <c r="B106" s="27"/>
      <c r="C106" s="27" t="s">
        <v>191</v>
      </c>
    </row>
    <row r="107" spans="2:3" ht="16" hidden="1">
      <c r="B107" s="27"/>
      <c r="C107" s="27"/>
    </row>
    <row r="108" spans="2:3" ht="16" hidden="1">
      <c r="B108" s="27"/>
      <c r="C108" s="30" t="s">
        <v>192</v>
      </c>
    </row>
    <row r="109" spans="2:3" ht="16" hidden="1">
      <c r="B109" s="27"/>
      <c r="C109" s="27" t="s">
        <v>193</v>
      </c>
    </row>
    <row r="110" spans="2:3" ht="16" hidden="1">
      <c r="B110" s="27"/>
      <c r="C110" s="27" t="s">
        <v>190</v>
      </c>
    </row>
    <row r="111" spans="2:3" ht="16" hidden="1">
      <c r="B111" s="27"/>
      <c r="C111" s="27" t="s">
        <v>194</v>
      </c>
    </row>
    <row r="113" spans="2:3" ht="16" hidden="1">
      <c r="C113" s="30" t="s">
        <v>195</v>
      </c>
    </row>
    <row r="114" spans="2:3" ht="16" hidden="1">
      <c r="C114" s="27" t="s">
        <v>196</v>
      </c>
    </row>
    <row r="115" spans="2:3" ht="16" hidden="1">
      <c r="C115" s="27" t="s">
        <v>197</v>
      </c>
    </row>
    <row r="116" spans="2:3" ht="16" hidden="1">
      <c r="C116" s="27" t="s">
        <v>198</v>
      </c>
    </row>
    <row r="118" spans="2:3" hidden="1">
      <c r="C118" s="87" t="s">
        <v>340</v>
      </c>
    </row>
    <row r="119" spans="2:3" hidden="1">
      <c r="C119" s="5" t="s">
        <v>328</v>
      </c>
    </row>
    <row r="120" spans="2:3" hidden="1">
      <c r="C120" s="5" t="s">
        <v>329</v>
      </c>
    </row>
    <row r="121" spans="2:3" hidden="1">
      <c r="C121" s="5" t="s">
        <v>330</v>
      </c>
    </row>
    <row r="122" spans="2:3" hidden="1">
      <c r="C122" s="5" t="s">
        <v>331</v>
      </c>
    </row>
    <row r="123" spans="2:3" hidden="1">
      <c r="C123" s="5" t="s">
        <v>332</v>
      </c>
    </row>
    <row r="125" spans="2:3" ht="16" hidden="1">
      <c r="B125" s="26" t="s">
        <v>199</v>
      </c>
      <c r="C125" s="27"/>
    </row>
    <row r="126" spans="2:3" ht="16" hidden="1">
      <c r="B126" s="26"/>
      <c r="C126" s="27" t="s">
        <v>200</v>
      </c>
    </row>
    <row r="127" spans="2:3" ht="16" hidden="1">
      <c r="B127" s="27"/>
      <c r="C127" s="29" t="s">
        <v>201</v>
      </c>
    </row>
    <row r="128" spans="2:3" ht="16" hidden="1">
      <c r="B128" s="28"/>
      <c r="C128" s="29" t="s">
        <v>202</v>
      </c>
    </row>
    <row r="129" spans="2:3" ht="16" hidden="1">
      <c r="B129" s="27"/>
      <c r="C129" s="27"/>
    </row>
    <row r="130" spans="2:3" ht="16" hidden="1">
      <c r="B130" s="27"/>
      <c r="C130" s="30" t="s">
        <v>203</v>
      </c>
    </row>
    <row r="131" spans="2:3" ht="16" hidden="1">
      <c r="B131" s="27"/>
      <c r="C131" s="27" t="s">
        <v>217</v>
      </c>
    </row>
    <row r="132" spans="2:3" ht="16" hidden="1">
      <c r="B132" s="27"/>
      <c r="C132" s="27" t="s">
        <v>204</v>
      </c>
    </row>
    <row r="133" spans="2:3" ht="16" hidden="1">
      <c r="B133" s="27"/>
      <c r="C133" s="27" t="s">
        <v>205</v>
      </c>
    </row>
    <row r="134" spans="2:3" ht="16" hidden="1">
      <c r="B134" s="27"/>
      <c r="C134" s="27"/>
    </row>
    <row r="135" spans="2:3" ht="16" hidden="1">
      <c r="B135" s="27"/>
      <c r="C135" s="30" t="s">
        <v>206</v>
      </c>
    </row>
    <row r="136" spans="2:3" ht="16" hidden="1">
      <c r="B136" s="27"/>
      <c r="C136" s="27" t="s">
        <v>207</v>
      </c>
    </row>
    <row r="137" spans="2:3" ht="16" hidden="1">
      <c r="B137" s="27"/>
      <c r="C137" s="27" t="s">
        <v>208</v>
      </c>
    </row>
    <row r="138" spans="2:3" ht="16" hidden="1">
      <c r="B138" s="27"/>
      <c r="C138" s="27" t="s">
        <v>209</v>
      </c>
    </row>
    <row r="139" spans="2:3" ht="16" hidden="1">
      <c r="B139" s="27"/>
      <c r="C139" s="27"/>
    </row>
    <row r="140" spans="2:3" ht="16" hidden="1">
      <c r="B140" s="27"/>
      <c r="C140" s="30" t="s">
        <v>192</v>
      </c>
    </row>
    <row r="141" spans="2:3" ht="16" hidden="1">
      <c r="B141" s="27"/>
      <c r="C141" s="27" t="s">
        <v>210</v>
      </c>
    </row>
    <row r="142" spans="2:3" ht="16" hidden="1">
      <c r="B142" s="27"/>
      <c r="C142" s="27" t="s">
        <v>211</v>
      </c>
    </row>
    <row r="143" spans="2:3" ht="16" hidden="1">
      <c r="B143" s="27"/>
      <c r="C143" s="27" t="s">
        <v>212</v>
      </c>
    </row>
    <row r="145" spans="3:3" ht="16" hidden="1">
      <c r="C145" s="30" t="s">
        <v>195</v>
      </c>
    </row>
    <row r="146" spans="3:3" ht="16" hidden="1">
      <c r="C146" s="27" t="s">
        <v>213</v>
      </c>
    </row>
    <row r="147" spans="3:3" ht="16" hidden="1">
      <c r="C147" s="27" t="s">
        <v>214</v>
      </c>
    </row>
    <row r="148" spans="3:3" ht="16" hidden="1">
      <c r="C148" s="27" t="s">
        <v>215</v>
      </c>
    </row>
    <row r="150" spans="3:3" hidden="1">
      <c r="C150" s="87" t="s">
        <v>333</v>
      </c>
    </row>
    <row r="151" spans="3:3" hidden="1">
      <c r="C151" s="5" t="s">
        <v>334</v>
      </c>
    </row>
    <row r="152" spans="3:3" hidden="1">
      <c r="C152" s="5" t="s">
        <v>335</v>
      </c>
    </row>
    <row r="153" spans="3:3" hidden="1">
      <c r="C153" s="5" t="s">
        <v>336</v>
      </c>
    </row>
    <row r="154" spans="3:3" hidden="1">
      <c r="C154" s="5" t="s">
        <v>337</v>
      </c>
    </row>
    <row r="155" spans="3:3" hidden="1">
      <c r="C155" s="5" t="s">
        <v>338</v>
      </c>
    </row>
  </sheetData>
  <sheetProtection sheet="1"/>
  <mergeCells count="3">
    <mergeCell ref="A1:D1"/>
    <mergeCell ref="E1:G1"/>
    <mergeCell ref="E4:G4"/>
  </mergeCells>
  <phoneticPr fontId="16" type="noConversion"/>
  <hyperlinks>
    <hyperlink ref="E2" location="'Summary Matrix MLESF (SEFP)'!A1" display="Summary Matrix MLSEF (GLEC)" xr:uid="{448EA036-B7B4-4E4E-BE74-1B6216B2CBB8}"/>
    <hyperlink ref="F5" location="Kinder_Sec1!A1" display="Kinder_Sec1!A1" xr:uid="{D4A45138-3736-9A47-AC17-EAD2C7B7C2D4}"/>
    <hyperlink ref="F6" location="Kinder_Sec2!A1" display="Kinder_Sec2!A1" xr:uid="{8240DA94-F704-2041-9CB5-4DEE099FDEBF}"/>
    <hyperlink ref="F7" location="Kinder_Sec3!A1" display="Kinder_Sec3!A1" xr:uid="{602BCC4D-76F6-464B-B722-6AFDF4B7AD4E}"/>
    <hyperlink ref="F8" location="Kinder_Sec4!A1" display="Kinder_Sec4!A1" xr:uid="{814B8F0C-559A-7A48-AB8F-EB06F6C4303E}"/>
    <hyperlink ref="F9" location="'Grade 1_Sec1'!A1" display="'Grade 1_Sec1'!A1" xr:uid="{8CA44B56-8A3F-A04E-844F-A05928F11AAF}"/>
    <hyperlink ref="F10" location="'Grade 1_Sec2'!A1" display="'Grade 1_Sec2'!A1" xr:uid="{7484CC56-F432-224E-A7C4-66B5D06E476C}"/>
    <hyperlink ref="F11" location="'Grade 1_Sec3'!A1" display="'Grade 1_Sec3'!A1" xr:uid="{5D46CBAC-2604-6B40-B1EA-3096278321AD}"/>
    <hyperlink ref="F12" location="'Grade 1_Sec4'!A1" display="'Grade 1_Sec4'!A1" xr:uid="{C8FD4037-340E-9742-8AB1-3C5DC6BE2B67}"/>
    <hyperlink ref="F13" location="'Grade 2_Sec1'!A1" display="'Grade 2_Sec1'!A1" xr:uid="{5601012C-BF21-7049-9CF5-9ACC81BA2B84}"/>
    <hyperlink ref="F14" location="'Grade 2_Sec2'!A1" display="'Grade 2_Sec2'!A1" xr:uid="{ED730351-F95B-2944-88C9-4CA95802B32E}"/>
    <hyperlink ref="F15" location="'Grade 2_Sec3'!A1" display="'Grade 2_Sec3'!A1" xr:uid="{C206B255-3A60-5B44-A5BB-40DBDC8835C1}"/>
    <hyperlink ref="F16" location="'Grade 2_Sec4'!A1" display="'Grade 2_Sec4'!A1" xr:uid="{DB4CFE55-91D6-304C-8BB1-C784280ADBD2}"/>
    <hyperlink ref="F17" location="'Grade 3_Sec1'!A1" display="'Grade 3_Sec1'!A1" xr:uid="{E7F65F0E-B7F6-5146-B8FB-EA001A4BD0BB}"/>
    <hyperlink ref="F18" location="'Grade 3_Sec2'!A1" display="'Grade 3_Sec2'!A1" xr:uid="{E049F8FB-2DF1-FF4D-8E35-7A40BC03AE1C}"/>
    <hyperlink ref="F19" location="'Grade 3_Sec3'!A1" display="'Grade 3_Sec3'!A1" xr:uid="{F25FA790-3C8D-5F46-B14F-3894CDE62E13}"/>
    <hyperlink ref="F20" location="'Grade 3_Sec4'!A1" display="'Grade 3_Sec4'!A1" xr:uid="{A3FCA2FA-189A-0A43-9B74-27AD37A627EC}"/>
    <hyperlink ref="F21" location="'Grade 4_Sec1'!A1" display="'Grade 4_Sec1'!A1" xr:uid="{3B7003B7-978B-884A-A175-1307EF975BBB}"/>
    <hyperlink ref="F22" location="'Grade 4_Sec2'!A1" display="'Grade 4_Sec2'!A1" xr:uid="{065E521D-E2B6-5E49-BE95-838E0A47EC0D}"/>
    <hyperlink ref="F23" location="'Grade 4_Sec3'!A1" display="'Grade 4_Sec3'!A1" xr:uid="{9B7FBE63-0726-F649-8A50-CEBA5129E3EB}"/>
    <hyperlink ref="F24" location="'Grade 4_Sec4'!A1" display="'Grade 4_Sec4'!A1" xr:uid="{1464FE51-9CE4-7D40-B3C1-5786E3D469ED}"/>
    <hyperlink ref="F25" location="'Grade 5_Sec1'!A1" display="'Grade 5_Sec1'!A1" xr:uid="{01E20BFF-11A1-654C-8D37-CB13AC6D15CC}"/>
    <hyperlink ref="F26" location="'Grade 5_Sec2'!A1" display="'Grade 5_Sec2'!A1" xr:uid="{4DA7B075-9AE2-DB4C-9373-161CBD87E547}"/>
    <hyperlink ref="F27" location="'Grade 5_Sec3'!A1" display="'Grade 5_Sec3'!A1" xr:uid="{A7D169C2-97B5-BB48-B1DF-28E22B8F84A2}"/>
    <hyperlink ref="F28" location="'Grade 5_Sec4'!A1" display="'Grade 5_Sec4'!A1" xr:uid="{E6C4E599-77CC-0B47-869A-59CBA3350090}"/>
    <hyperlink ref="F29" location="'Grade 6_Sec1'!A1" display="'Grade 6_Sec1'!A1" xr:uid="{8090C3AA-BD5E-5F46-A0E5-E03FC954151C}"/>
    <hyperlink ref="F30" location="'Grade 6_Sec2'!A1" display="'Grade 6_Sec2'!A1" xr:uid="{18BBAD66-D77A-CE48-8DC6-E2C775A880C8}"/>
    <hyperlink ref="F31" location="'Grade 6_Sec3'!A1" display="'Grade 6_Sec3'!A1" xr:uid="{144D0AE5-FA31-404E-9CF5-D2BF5E74880B}"/>
    <hyperlink ref="F32" location="'Grade 6_Sec4'!A1" display="'Grade 6_Sec4'!A1" xr:uid="{528AFA68-DF55-744E-99C4-1D2A783F67D2}"/>
    <hyperlink ref="F33" location="NonGraded!A1" display="NonGraded!A1" xr:uid="{5D2C7D53-801C-1C4A-9893-2417CAD3EF1B}"/>
    <hyperlink ref="E3" location="'General Instructions_Manual'!A1" display="Sample MLESF Data Processing" xr:uid="{8C5ADF7C-F78D-7F46-8742-4DF4AC708D52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318F7-BD71-BA42-B7AD-FE891591E776}">
  <sheetPr>
    <tabColor rgb="FF00B05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>SUM(C104:O104)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ref="P105:P116" si="8">SUM(E105:O105)</f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>SUM(C161:N161)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ref="O162:O173" si="13">SUM(D162:N162)</f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P101:P102"/>
    <mergeCell ref="B139:B140"/>
    <mergeCell ref="M139:M140"/>
    <mergeCell ref="B158:B159"/>
    <mergeCell ref="O158:O159"/>
    <mergeCell ref="B101:B102"/>
    <mergeCell ref="B177:B178"/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</mergeCells>
  <dataValidations count="1">
    <dataValidation type="list" allowBlank="1" showInputMessage="1" showErrorMessage="1" sqref="D233" xr:uid="{1AD4718A-D2A8-E841-80C6-6C174A4A75E9}">
      <formula1>"English,Filipino,Cebuano"</formula1>
    </dataValidation>
  </dataValidations>
  <hyperlinks>
    <hyperlink ref="K1" location="'File Directory'!A1" tooltip="Go Back to File Directory" display="Return to File Directory" xr:uid="{E357768C-5EEB-8042-80E0-8F12110986A8}"/>
    <hyperlink ref="J1" location="'Summary Matrix MLESF (SEFP)'!A1" tooltip="View Summary Matrix MLESF (SEFP)" display="Return to Summary Matrix MLESF (SEFP)" xr:uid="{DB34E6D1-D9B1-9A4F-9D29-3C2A19828A55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9C8D7-B273-7C48-9C22-30E6DD53C568}">
  <sheetPr>
    <tabColor rgb="FF00B05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>SUM(C104:O104)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ref="P105:P116" si="8">SUM(E105:O105)</f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>SUM(C161:N161)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ref="O162:O173" si="13">SUM(D162:N162)</f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P101:P102"/>
    <mergeCell ref="B139:B140"/>
    <mergeCell ref="M139:M140"/>
    <mergeCell ref="B158:B159"/>
    <mergeCell ref="O158:O159"/>
    <mergeCell ref="B101:B102"/>
    <mergeCell ref="B177:B178"/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</mergeCells>
  <dataValidations disablePrompts="1" count="1">
    <dataValidation type="list" allowBlank="1" showInputMessage="1" showErrorMessage="1" sqref="D233" xr:uid="{CDEC6FED-5606-9148-9B46-121ECFEF182C}">
      <formula1>"English,Filipino,Cebuano"</formula1>
    </dataValidation>
  </dataValidations>
  <hyperlinks>
    <hyperlink ref="K1" location="'File Directory'!A1" tooltip="Go Back to File Directory" display="Return to File Directory" xr:uid="{48848D05-73A3-224D-B504-88DB991D06C3}"/>
    <hyperlink ref="J1" location="'Summary Matrix MLESF (SEFP)'!A1" tooltip="View Summary Matrix MLESF (SEFP)" display="Return to Summary Matrix MLESF (SEFP)" xr:uid="{0C6B1470-1049-8E45-8900-644EDE31AA49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9C32-C699-0841-AEB7-76382E84CD8E}">
  <sheetPr>
    <tabColor rgb="FF0070C0"/>
  </sheetPr>
  <dimension ref="B1:AJ257"/>
  <sheetViews>
    <sheetView topLeftCell="A139" zoomScaleNormal="100" workbookViewId="0">
      <selection activeCell="A139"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89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0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89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>SUM(C105:O105)</f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0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>SUM(C162:N162)</f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B215:B216"/>
    <mergeCell ref="J215:J216"/>
    <mergeCell ref="B139:B140"/>
    <mergeCell ref="B27:B28"/>
    <mergeCell ref="J27:J28"/>
    <mergeCell ref="B82:B83"/>
    <mergeCell ref="M139:M140"/>
    <mergeCell ref="B158:B159"/>
    <mergeCell ref="B177:B178"/>
    <mergeCell ref="AJ177:AJ178"/>
    <mergeCell ref="O158:O159"/>
    <mergeCell ref="S82:S83"/>
    <mergeCell ref="B101:B102"/>
    <mergeCell ref="D3:F3"/>
    <mergeCell ref="B4:C4"/>
    <mergeCell ref="G4:H4"/>
    <mergeCell ref="B5:C5"/>
    <mergeCell ref="E5:I5"/>
    <mergeCell ref="P101:P102"/>
  </mergeCells>
  <dataValidations count="1">
    <dataValidation type="list" allowBlank="1" showInputMessage="1" showErrorMessage="1" sqref="D233" xr:uid="{15793534-A8B1-3842-B9CC-BA2F4F6828EC}">
      <formula1>"English,Filipino,Cebuano"</formula1>
    </dataValidation>
  </dataValidations>
  <hyperlinks>
    <hyperlink ref="K1" location="'File Directory'!A1" tooltip="Go Back to File Directory" display="Return to File Directory" xr:uid="{82B3DD61-85BB-DF42-A843-3341E9F706AF}"/>
    <hyperlink ref="J1" location="'Summary Matrix MLESF (SEFP)'!A1" tooltip="View Summary Matrix MLESF (SEFP)" display="Return to Summary Matrix MLESF (SEFP)" xr:uid="{697E6F3D-9F84-4440-AEA0-BF92FAFFE826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399F-6DFE-094C-A820-D42266D75FEB}">
  <sheetPr>
    <tabColor rgb="FF0070C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>SUM(C105:O105)</f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>SUM(C162:N162)</f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P101:P102"/>
    <mergeCell ref="B139:B140"/>
    <mergeCell ref="M139:M140"/>
    <mergeCell ref="B158:B159"/>
    <mergeCell ref="O158:O159"/>
    <mergeCell ref="B101:B102"/>
    <mergeCell ref="B177:B178"/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</mergeCells>
  <dataValidations count="1">
    <dataValidation type="list" allowBlank="1" showInputMessage="1" showErrorMessage="1" sqref="D233" xr:uid="{6A258AF5-2053-CB4E-B5D9-7054B3E19BCD}">
      <formula1>"English,Filipino,Cebuano"</formula1>
    </dataValidation>
  </dataValidations>
  <hyperlinks>
    <hyperlink ref="K1" location="'File Directory'!A1" tooltip="Go Back to File Directory" display="Return to File Directory" xr:uid="{9EAE21B6-A85A-6945-95B5-040BC2ED3819}"/>
    <hyperlink ref="J1" location="'Summary Matrix MLESF (SEFP)'!A1" tooltip="View Summary Matrix MLESF (SEFP)" display="Return to Summary Matrix MLESF (SEFP)" xr:uid="{AF0AE195-E12F-F240-9CCB-7E03C6CDA23D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A4E8-67BD-C541-94F2-4B21A9FF0941}">
  <sheetPr>
    <tabColor rgb="FF0070C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>SUM(C105:O105)</f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>SUM(C162:N162)</f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P101:P102"/>
    <mergeCell ref="B139:B140"/>
    <mergeCell ref="M139:M140"/>
    <mergeCell ref="B158:B159"/>
    <mergeCell ref="O158:O159"/>
    <mergeCell ref="B101:B102"/>
    <mergeCell ref="B177:B178"/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</mergeCells>
  <dataValidations count="1">
    <dataValidation type="list" allowBlank="1" showInputMessage="1" showErrorMessage="1" sqref="D233" xr:uid="{15B41327-81A1-754C-8E60-DD8F5AC298FC}">
      <formula1>"English,Filipino,Cebuano"</formula1>
    </dataValidation>
  </dataValidations>
  <hyperlinks>
    <hyperlink ref="K1" location="'File Directory'!A1" tooltip="Go Back to File Directory" display="Return to File Directory" xr:uid="{530B5B37-BBC6-FC44-A594-618FB18836C2}"/>
    <hyperlink ref="J1" location="'Summary Matrix MLESF (SEFP)'!A1" tooltip="View Summary Matrix MLESF (SEFP)" display="Return to Summary Matrix MLESF (SEFP)" xr:uid="{07FD5FE8-DF75-8543-BEA6-04BE9CC98D91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8DE5-9B68-E94A-9E7F-CCF17860EE5D}">
  <sheetPr>
    <tabColor rgb="FF0070C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>SUM(C105:O105)</f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>SUM(C162:N162)</f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P101:P102"/>
    <mergeCell ref="B139:B140"/>
    <mergeCell ref="M139:M140"/>
    <mergeCell ref="B158:B159"/>
    <mergeCell ref="O158:O159"/>
    <mergeCell ref="B101:B102"/>
    <mergeCell ref="B177:B178"/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</mergeCells>
  <dataValidations count="1">
    <dataValidation type="list" allowBlank="1" showInputMessage="1" showErrorMessage="1" sqref="D233" xr:uid="{9FB1A049-EC7E-C24A-AF71-BC65C64A73EB}">
      <formula1>"English,Filipino,Cebuano"</formula1>
    </dataValidation>
  </dataValidations>
  <hyperlinks>
    <hyperlink ref="K1" location="'File Directory'!A1" tooltip="Go Back to File Directory" display="Return to File Directory" xr:uid="{1297B5C7-83E3-544A-9374-693E158D3AA3}"/>
    <hyperlink ref="J1" location="'Summary Matrix MLESF (SEFP)'!A1" tooltip="View Summary Matrix MLESF (SEFP)" display="Return to Summary Matrix MLESF (SEFP)" xr:uid="{17E8E7DD-23EF-434E-A278-1CF1B407BC86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6BEFC-57C5-E342-B9C5-EAF0CF75EA8F}">
  <sheetPr>
    <tabColor rgb="FF00206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89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0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89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>SUM(C106:O106)</f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0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>SUM(C163:N163)</f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B215:B216"/>
    <mergeCell ref="J215:J216"/>
    <mergeCell ref="B139:B140"/>
    <mergeCell ref="B27:B28"/>
    <mergeCell ref="J27:J28"/>
    <mergeCell ref="B82:B83"/>
    <mergeCell ref="M139:M140"/>
    <mergeCell ref="B158:B159"/>
    <mergeCell ref="B177:B178"/>
    <mergeCell ref="AJ177:AJ178"/>
    <mergeCell ref="O158:O159"/>
    <mergeCell ref="S82:S83"/>
    <mergeCell ref="B101:B102"/>
    <mergeCell ref="D3:F3"/>
    <mergeCell ref="B4:C4"/>
    <mergeCell ref="G4:H4"/>
    <mergeCell ref="B5:C5"/>
    <mergeCell ref="E5:I5"/>
    <mergeCell ref="P101:P102"/>
  </mergeCells>
  <dataValidations count="1">
    <dataValidation type="list" allowBlank="1" showInputMessage="1" showErrorMessage="1" sqref="D233" xr:uid="{94AFF851-653C-7F49-BA4A-63FC287AC414}">
      <formula1>"English,Filipino,Cebuano"</formula1>
    </dataValidation>
  </dataValidations>
  <hyperlinks>
    <hyperlink ref="K1" location="'File Directory'!A1" tooltip="Go Back to File Directory" display="Return to File Directory" xr:uid="{A3F17772-5CEB-9B44-B419-66DEDE8419E5}"/>
    <hyperlink ref="J1" location="'Summary Matrix MLESF (SEFP)'!A1" tooltip="View Summary Matrix MLESF (SEFP)" display="Return to Summary Matrix MLESF (SEFP)" xr:uid="{14FD4804-09A5-7C4F-AB7D-19F9638C065C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CD06-6A1F-084B-A79C-2CAD0F5139AB}">
  <sheetPr>
    <tabColor rgb="FF00206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>SUM(C106:O106)</f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>SUM(C163:N163)</f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408AE9BE-B0FE-5B4F-8B74-75B10DFC29E1}">
      <formula1>"English,Filipino,Cebuano"</formula1>
    </dataValidation>
  </dataValidations>
  <hyperlinks>
    <hyperlink ref="K1" location="'File Directory'!A1" tooltip="Go Back to File Directory" display="Return to File Directory" xr:uid="{D952039E-69B4-904A-8C55-198637AC29CF}"/>
    <hyperlink ref="J1" location="'Summary Matrix MLESF (SEFP)'!A1" tooltip="View Summary Matrix MLESF (SEFP)" display="Return to Summary Matrix MLESF (SEFP)" xr:uid="{0BBDCE8A-4F48-834B-8CFD-E4C24516AC1A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C5D0E-0BBA-F944-A911-085AE4BE8440}">
  <sheetPr>
    <tabColor rgb="FF00206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>SUM(C106:O106)</f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>SUM(C163:N163)</f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536CC07E-0A23-D444-872A-DC4A74EC1E9D}">
      <formula1>"English,Filipino,Cebuano"</formula1>
    </dataValidation>
  </dataValidations>
  <hyperlinks>
    <hyperlink ref="K1" location="'File Directory'!A1" tooltip="Go Back to File Directory" display="Return to File Directory" xr:uid="{B330F4B9-291C-0C4C-95FD-A0A2637618ED}"/>
    <hyperlink ref="J1" location="'Summary Matrix MLESF (SEFP)'!A1" tooltip="View Summary Matrix MLESF (SEFP)" display="Return to Summary Matrix MLESF (SEFP)" xr:uid="{6561AF55-DBF7-D64A-A004-236FE44C1BC6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A7432-13BF-134D-8801-08901AFA0883}">
  <sheetPr>
    <tabColor rgb="FF002060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>SUM(C106:O106)</f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>SUM(C163:N163)</f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CE44C335-85E9-AA49-8474-559B63D4FF26}">
      <formula1>"English,Filipino,Cebuano"</formula1>
    </dataValidation>
  </dataValidations>
  <hyperlinks>
    <hyperlink ref="K1" location="'File Directory'!A1" tooltip="Go Back to File Directory" display="Return to File Directory" xr:uid="{6051808B-2D2F-7F40-B84D-930112BF0E16}"/>
    <hyperlink ref="J1" location="'Summary Matrix MLESF (SEFP)'!A1" tooltip="View Summary Matrix MLESF (SEFP)" display="Return to Summary Matrix MLESF (SEFP)" xr:uid="{A5987524-E64E-CE48-A6FE-26BE27F347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84A3-F3E9-774E-9B99-F2D61A2ABA2A}">
  <sheetPr>
    <tabColor rgb="FFC00000"/>
  </sheetPr>
  <dimension ref="K1:X63"/>
  <sheetViews>
    <sheetView showGridLines="0" workbookViewId="0">
      <selection activeCell="O7" sqref="O7"/>
    </sheetView>
  </sheetViews>
  <sheetFormatPr baseColWidth="10" defaultColWidth="10.83203125" defaultRowHeight="15"/>
  <cols>
    <col min="1" max="12" width="10.83203125" style="5" customWidth="1"/>
    <col min="13" max="16384" width="10.83203125" style="5"/>
  </cols>
  <sheetData>
    <row r="1" spans="11:15" s="76" customFormat="1">
      <c r="K1" s="98" t="s">
        <v>291</v>
      </c>
      <c r="L1" s="98"/>
    </row>
    <row r="2" spans="11:15" s="76" customFormat="1">
      <c r="K2" s="98"/>
      <c r="L2" s="98"/>
    </row>
    <row r="3" spans="11:15" s="76" customFormat="1">
      <c r="K3" s="98"/>
      <c r="L3" s="98"/>
    </row>
    <row r="4" spans="11:15" s="76" customFormat="1" ht="8" customHeight="1">
      <c r="K4" s="98"/>
      <c r="L4" s="98"/>
    </row>
    <row r="5" spans="11:15" s="76" customFormat="1" ht="8" customHeight="1">
      <c r="K5" s="98"/>
      <c r="L5" s="98"/>
    </row>
    <row r="7" spans="11:15" ht="16">
      <c r="M7" s="99" t="s">
        <v>175</v>
      </c>
      <c r="N7" s="100"/>
      <c r="O7" s="86" t="s">
        <v>339</v>
      </c>
    </row>
    <row r="8" spans="11:15" ht="16">
      <c r="M8" s="26" t="str">
        <f>IF($O$7="","",IF($O$7="English",'File Directory'!B61,IF($O$7="Filipino",'File Directory'!B93,'File Directory'!B125)))</f>
        <v>Mga Panudlo:</v>
      </c>
      <c r="N8" s="27"/>
      <c r="O8" s="28"/>
    </row>
    <row r="9" spans="11:15" ht="16">
      <c r="M9" s="28"/>
      <c r="N9" s="29" t="str">
        <f>IF($O$7="","",IF($O$7="English",'File Directory'!C62,IF($O$7="Filipino",'File Directory'!C94,'File Directory'!C126)))</f>
        <v>1. Usa (1) kabuok tubag lang ang kinahanglan, pili lang og usa (1) kabuok tubag nga gikan sa lainlaing kombinasyon nga muuyon sa sukaran.</v>
      </c>
      <c r="O9" s="27"/>
    </row>
    <row r="10" spans="11:15" ht="16">
      <c r="M10" s="28"/>
      <c r="N10" s="29" t="str">
        <f>IF($O$7="","",IF($O$7="English",'File Directory'!C63,IF($O$7="Filipino",'File Directory'!C95,'File Directory'!C127)))</f>
        <v>2. Ang kinatibuk-ang ihap sa matag kolum kay angay nga pareha sa managsamang kinatibuk-ang ihap sa mga nitubag sa matag ang-ang.</v>
      </c>
      <c r="O10" s="46"/>
    </row>
    <row r="11" spans="11:15" ht="16">
      <c r="M11" s="28"/>
      <c r="N11" s="29" t="str">
        <f>IF($O$7="","",IF($O$7="English",'File Directory'!C64,IF($O$7="Filipino",'File Directory'!C96,'File Directory'!C128)))</f>
        <v>3. Ang kinatibuk-ang ihap sa matag kulom sa matag ang-ang kay dili puwedeng manubra sa ihap nga 5000.</v>
      </c>
      <c r="O11" s="46"/>
    </row>
    <row r="12" spans="11:15" ht="16">
      <c r="M12" s="27"/>
      <c r="N12" s="29"/>
      <c r="O12" s="27"/>
    </row>
    <row r="13" spans="11:15" ht="16">
      <c r="M13" s="27"/>
      <c r="N13" s="26" t="str">
        <f>IF($O$7="","",IF($O$7="English",'File Directory'!C66,IF($O$7="Filipino",'File Directory'!C98,'File Directory'!C130)))</f>
        <v>*Para sa Maestra</v>
      </c>
      <c r="O13" s="27"/>
    </row>
    <row r="14" spans="11:15" ht="16">
      <c r="M14" s="27"/>
      <c r="N14" s="29" t="str">
        <f>IF($O$7="","",IF($O$7="English",'File Directory'!C67,IF($O$7="Filipino",'File Directory'!C99,'File Directory'!C131)))</f>
        <v>1. Susihon pag-usab ang katukma/pagkakumpleto sa tanan MLSEF.</v>
      </c>
      <c r="O14" s="27"/>
    </row>
    <row r="15" spans="11:15" ht="16">
      <c r="M15" s="27"/>
      <c r="N15" s="29" t="str">
        <f>IF($O$7="","",IF($O$7="English",'File Directory'!C68,IF($O$7="Filipino",'File Directory'!C100,'File Directory'!C132)))</f>
        <v>2. Para sa mga pangutana nga adunay lain-laing tubag, pili-a ang pinaka-angay gikan sa lain-laing kombinasyon nga muuyon sa listahan/grupo niining form.</v>
      </c>
      <c r="O15" s="27"/>
    </row>
    <row r="16" spans="11:15" ht="16">
      <c r="M16" s="27"/>
      <c r="N16" s="29" t="str">
        <f>IF($O$7="","",IF($O$7="English",'File Directory'!C69,IF($O$7="Filipino",'File Directory'!C101,'File Directory'!C133)))</f>
        <v>3. Ipasa sa Grade Level Enrollment Chair (GLEC) kung naa o sa School Enrollment Focal Person (SEFP)</v>
      </c>
      <c r="O16" s="27"/>
    </row>
    <row r="17" spans="13:15" ht="16">
      <c r="M17" s="27"/>
      <c r="N17" s="29"/>
      <c r="O17" s="27"/>
    </row>
    <row r="18" spans="13:15" ht="16">
      <c r="M18" s="27"/>
      <c r="N18" s="26" t="str">
        <f>IF($O$7="","",IF($O$7="English",'File Directory'!C71,IF($O$7="Filipino",'File Directory'!C103,'File Directory'!C135)))</f>
        <v>Para sa Grade Level Enrollment Chair (kung naa)</v>
      </c>
      <c r="O18" s="27"/>
    </row>
    <row r="19" spans="13:15" ht="16">
      <c r="M19" s="27"/>
      <c r="N19" s="29" t="str">
        <f>IF($O$7="","",IF($O$7="English",'File Directory'!C72,IF($O$7="Filipino",'File Directory'!C104,'File Directory'!C136)))</f>
        <v>1. Susihon pag-usab ang tanan Summary Matrix nga gipasa sa matag maestra, sutaa kung sakto/kumpleto kini.</v>
      </c>
      <c r="O19" s="27"/>
    </row>
    <row r="20" spans="13:15" ht="16">
      <c r="M20" s="27"/>
      <c r="N20" s="29" t="str">
        <f>IF($O$7="","",IF($O$7="English",'File Directory'!C73,IF($O$7="Filipino",'File Directory'!C105,'File Directory'!C137)))</f>
        <v>2. Iandam ang Summary Matrix nga adunay kinatibuk-ang ihap sa matag butang/pangutana sa tanang bahin.</v>
      </c>
      <c r="O20" s="27"/>
    </row>
    <row r="21" spans="13:15" ht="16">
      <c r="M21" s="27"/>
      <c r="N21" s="29" t="str">
        <f>IF($O$7="","",IF($O$7="English",'File Directory'!C74,IF($O$7="Filipino",'File Directory'!C106,'File Directory'!C138)))</f>
        <v>3. Ipasa ang Natiwas nga Summary Matrix (Grade Level) sa School Enrollment Focal Person (SEFP)</v>
      </c>
      <c r="O21" s="27"/>
    </row>
    <row r="22" spans="13:15" ht="16">
      <c r="M22" s="27"/>
      <c r="N22" s="29"/>
      <c r="O22" s="27"/>
    </row>
    <row r="23" spans="13:15" ht="16">
      <c r="M23" s="27"/>
      <c r="N23" s="26" t="str">
        <f>IF($O$7="","",IF($O$7="English",'File Directory'!C76,IF($O$7="Filipino",'File Directory'!C108,'File Directory'!C140)))</f>
        <v>Para sa School Enrollment Focal Person (SEFP)</v>
      </c>
      <c r="O23" s="27"/>
    </row>
    <row r="24" spans="13:15" ht="16">
      <c r="M24" s="27"/>
      <c r="N24" s="29" t="str">
        <f>IF($O$7="","",IF($O$7="English",'File Directory'!C77,IF($O$7="Filipino",'File Directory'!C109,'File Directory'!C141)))</f>
        <v>1. Susihon ang tanan Grade Level Summary Matrix nga gipasa sa matag GLEC, sutaa kung sakto/kumpleto kini.</v>
      </c>
      <c r="O24" s="27"/>
    </row>
    <row r="25" spans="13:15" ht="16">
      <c r="M25" s="27"/>
      <c r="N25" s="29" t="str">
        <f>IF($O$7="","",IF($O$7="English",'File Directory'!C78,IF($O$7="Filipino",'File Directory'!C110,'File Directory'!C142)))</f>
        <v>2. Iandam ang Summary Matrix nga adunay kinatibuk-ang ihap sa matag butang/pangutana sa tanang ang-ang.</v>
      </c>
      <c r="O25" s="27"/>
    </row>
    <row r="26" spans="13:15" ht="16">
      <c r="M26" s="27"/>
      <c r="N26" s="29" t="str">
        <f>IF($O$7="","",IF($O$7="English",'File Directory'!C79,IF($O$7="Filipino",'File Directory'!C111,'File Directory'!C143)))</f>
        <v>3. Ipasa ang Natiwas nga Summary Matrix (School Level) sa School Head para masuta ug maaprobrahan ug ipasa sa LIS System Administrator.</v>
      </c>
      <c r="O26" s="27"/>
    </row>
    <row r="27" spans="13:15" ht="16">
      <c r="M27" s="27"/>
      <c r="N27" s="29"/>
      <c r="O27" s="27"/>
    </row>
    <row r="28" spans="13:15" ht="16">
      <c r="M28" s="27"/>
      <c r="N28" s="26" t="str">
        <f>IF($O$7="","",IF($O$7="English",'File Directory'!C81,IF($O$7="Filipino",'File Directory'!C113,'File Directory'!C145)))</f>
        <v>Para sa LIS System Administrator</v>
      </c>
      <c r="O28" s="27"/>
    </row>
    <row r="29" spans="13:15" ht="16">
      <c r="M29" s="27"/>
      <c r="N29" s="29" t="str">
        <f>IF($O$7="","",IF($O$7="English",'File Directory'!C82,IF($O$7="Filipino",'File Directory'!C114,'File Directory'!C146)))</f>
        <v>1. Susihon ang School Level Summary Matrix ug sutaa ang kasakto sa ihap sa nagpaenrol og ang kinatibuk-ang ihap sa mga mitubag niining form.</v>
      </c>
      <c r="O29" s="27"/>
    </row>
    <row r="30" spans="13:15" ht="16">
      <c r="M30" s="27"/>
      <c r="N30" s="29" t="str">
        <f>IF($O$7="","",IF($O$7="English",'File Directory'!C83,IF($O$7="Filipino",'File Directory'!C115,'File Directory'!C147)))</f>
        <v>2. Pag-login sa LIS ug pilia ang QC Folder nga anaa sa Dashboard.</v>
      </c>
      <c r="O30" s="27"/>
    </row>
    <row r="31" spans="13:15" ht="16">
      <c r="M31" s="27"/>
      <c r="N31" s="29" t="str">
        <f>IF($O$7="","",IF($O$7="English",'File Directory'!C84,IF($O$7="Filipino",'File Directory'!C116,'File Directory'!C148)))</f>
        <v>3. Ibutang ang kinatibuk-ang ihap sa matag table nga naa sa Summary Matrix. Pwedeng gamiton ang mga code para mapasayun ang pagtandi.</v>
      </c>
      <c r="O31" s="27"/>
    </row>
    <row r="32" spans="13:15" ht="16">
      <c r="N32" s="29"/>
    </row>
    <row r="33" spans="13:24" ht="16">
      <c r="M33" s="78"/>
      <c r="N33" s="26" t="str">
        <f>IF($O$7="","",IF($O$7="English",'File Directory'!C86,IF($O$7="Filipino",'File Directory'!C118,'File Directory'!C150)))</f>
        <v>Para sa mga DAGKUNG TULUNGHAAN nga adunay sobra pa sa upat (4) seksiyon matag ang-ang</v>
      </c>
      <c r="O33" s="79"/>
      <c r="P33" s="79"/>
      <c r="Q33" s="79"/>
      <c r="R33" s="79"/>
      <c r="S33" s="79"/>
      <c r="T33" s="79"/>
      <c r="U33" s="79"/>
      <c r="V33" s="79"/>
      <c r="W33" s="27"/>
      <c r="X33"/>
    </row>
    <row r="34" spans="13:24" ht="16">
      <c r="M34" s="79"/>
      <c r="N34" s="29" t="str">
        <f>IF($O$7="","",IF($O$7="English",'File Directory'!C87,IF($O$7="Filipino",'File Directory'!C119,'File Directory'!C151)))</f>
        <v>1. Bago gamiton ang Automated MLESF Summary Consolidator para sa mga Dagkung Tulunghaan Excel File, ang Grade Level Enrollment Chair kay mugamit una sa</v>
      </c>
      <c r="O34" s="79"/>
      <c r="P34" s="79"/>
      <c r="Q34" s="79"/>
      <c r="R34" s="79"/>
      <c r="S34" s="79"/>
      <c r="T34" s="79"/>
      <c r="U34" s="79"/>
      <c r="V34" s="79"/>
      <c r="W34" s="27"/>
      <c r="X34"/>
    </row>
    <row r="35" spans="13:24" ht="16">
      <c r="M35" s="79"/>
      <c r="N35" s="29" t="str">
        <f>IF($O$7="","",IF($O$7="English",'File Directory'!C88,IF($O$7="Filipino",'File Directory'!C120,'File Directory'!C152)))</f>
        <v>Automated MLESF Summary Consolidator para sa mga gagmay'ng tulunghaan. Ang Grade Level Enrollment Chair kay kambyuhan ang mga ngalan sa tabsheets sa matag</v>
      </c>
      <c r="O35" s="79"/>
      <c r="P35" s="79"/>
      <c r="Q35" s="79"/>
      <c r="R35" s="79"/>
      <c r="S35" s="79"/>
      <c r="T35" s="79"/>
      <c r="U35" s="79"/>
      <c r="V35" s="79"/>
      <c r="W35" s="27"/>
      <c r="X35"/>
    </row>
    <row r="36" spans="13:24" ht="16">
      <c r="M36" s="79"/>
      <c r="N36" s="29" t="str">
        <f>IF($O$7="","",IF($O$7="English",'File Directory'!C89,IF($O$7="Filipino",'File Directory'!C121,'File Directory'!C153)))</f>
        <v>ang-ang kung aha ang muabutang nga maestra magbutang sa iyahang mga kinatibuk-ang ihap.</v>
      </c>
      <c r="O36" s="79"/>
      <c r="P36" s="79"/>
      <c r="Q36" s="79"/>
      <c r="R36" s="79"/>
      <c r="S36" s="79"/>
      <c r="T36" s="79"/>
      <c r="U36" s="79"/>
      <c r="V36" s="79"/>
      <c r="W36" s="27"/>
      <c r="X36"/>
    </row>
    <row r="37" spans="13:24" ht="16">
      <c r="M37" s="79"/>
      <c r="N37" s="29" t="str">
        <f>IF($O$7="","",IF($O$7="English",'File Directory'!C90,IF($O$7="Filipino",'File Directory'!C122,'File Directory'!C154)))</f>
        <v>2. Ang natiwas nga Summary Matrix MLESF tabasheets kay pwede na nga ihatag sa School Enrollment Focal Person aron malista niya sa Automated MLESF Summary</v>
      </c>
      <c r="O37" s="79"/>
      <c r="P37" s="79"/>
      <c r="Q37" s="79"/>
      <c r="R37" s="79"/>
      <c r="S37" s="79"/>
      <c r="T37" s="79"/>
      <c r="U37" s="79"/>
      <c r="V37" s="79"/>
      <c r="W37" s="27"/>
      <c r="X37"/>
    </row>
    <row r="38" spans="13:24" ht="16">
      <c r="M38" s="79"/>
      <c r="N38" s="29" t="str">
        <f>IF($O$7="","",IF($O$7="English",'File Directory'!C91,IF($O$7="Filipino",'File Directory'!C123,'File Directory'!C155)))</f>
        <v>Consolidator para sa mga Dagkung Tulunghaan Excel File.</v>
      </c>
      <c r="O38" s="79"/>
      <c r="P38" s="79"/>
      <c r="Q38" s="79"/>
      <c r="R38" s="79"/>
      <c r="S38" s="79"/>
      <c r="T38" s="79"/>
      <c r="U38" s="79"/>
      <c r="V38" s="79"/>
      <c r="W38" s="27"/>
      <c r="X38"/>
    </row>
    <row r="39" spans="13:24" ht="16">
      <c r="M39" s="79"/>
      <c r="N39" s="29"/>
      <c r="O39" s="79"/>
      <c r="P39" s="79"/>
      <c r="Q39" s="79"/>
      <c r="R39" s="79"/>
      <c r="S39" s="79"/>
      <c r="T39" s="79"/>
      <c r="U39" s="79"/>
      <c r="V39" s="79"/>
      <c r="W39" s="27"/>
      <c r="X39"/>
    </row>
    <row r="40" spans="13:24" ht="16">
      <c r="M40" s="78" t="s">
        <v>230</v>
      </c>
      <c r="N40" s="79"/>
      <c r="O40" s="79"/>
      <c r="P40" s="79"/>
      <c r="Q40" s="79"/>
      <c r="R40" s="79"/>
      <c r="S40" s="79"/>
      <c r="T40" s="79"/>
      <c r="U40" s="79"/>
      <c r="V40" s="79"/>
      <c r="W40" s="27"/>
      <c r="X40"/>
    </row>
    <row r="41" spans="13:24" ht="16">
      <c r="M41" s="79"/>
      <c r="N41" s="79" t="s">
        <v>305</v>
      </c>
      <c r="O41" s="79" t="s">
        <v>306</v>
      </c>
      <c r="P41" s="79"/>
      <c r="Q41" s="79"/>
      <c r="R41" s="79"/>
      <c r="S41" s="79"/>
      <c r="T41" s="79"/>
      <c r="U41" s="79"/>
      <c r="V41" s="79"/>
      <c r="W41" s="27"/>
      <c r="X41"/>
    </row>
    <row r="42" spans="13:24" ht="16">
      <c r="M42" s="79"/>
      <c r="N42" s="79" t="s">
        <v>307</v>
      </c>
      <c r="O42" s="79"/>
      <c r="P42" s="79"/>
      <c r="Q42" s="79"/>
      <c r="R42" s="79"/>
      <c r="S42" s="79"/>
      <c r="T42" s="79"/>
      <c r="U42" s="79"/>
      <c r="V42" s="79"/>
      <c r="W42" s="27"/>
      <c r="X42"/>
    </row>
    <row r="43" spans="13:24" ht="16">
      <c r="M43" s="79"/>
      <c r="N43" s="79" t="s">
        <v>308</v>
      </c>
      <c r="O43" s="79"/>
      <c r="P43" s="79"/>
      <c r="Q43" s="79"/>
      <c r="R43" s="79"/>
      <c r="S43" s="79"/>
      <c r="T43" s="79"/>
      <c r="U43" s="79"/>
      <c r="V43" s="79"/>
      <c r="W43" s="27"/>
      <c r="X43"/>
    </row>
    <row r="44" spans="13:24" ht="16">
      <c r="M44" s="79"/>
      <c r="N44" s="80" t="s">
        <v>309</v>
      </c>
      <c r="O44" s="79"/>
      <c r="P44" s="79"/>
      <c r="Q44" s="79"/>
      <c r="R44" s="79"/>
      <c r="S44" s="79"/>
      <c r="T44" s="79"/>
      <c r="U44" s="79"/>
      <c r="V44" s="79"/>
      <c r="W44" s="27"/>
      <c r="X44"/>
    </row>
    <row r="45" spans="13:24" ht="16">
      <c r="M45" s="79"/>
      <c r="N45" s="79" t="s">
        <v>310</v>
      </c>
      <c r="O45" s="79"/>
      <c r="P45" s="79"/>
      <c r="Q45" s="79"/>
      <c r="R45" s="79"/>
      <c r="S45" s="79"/>
      <c r="T45" s="79"/>
      <c r="U45" s="79"/>
      <c r="V45" s="79"/>
      <c r="W45" s="27"/>
      <c r="X45"/>
    </row>
    <row r="46" spans="13:24" ht="16"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27"/>
      <c r="X46"/>
    </row>
    <row r="47" spans="13:24" ht="16">
      <c r="M47" s="78" t="s">
        <v>219</v>
      </c>
      <c r="N47" s="78"/>
      <c r="O47" s="78"/>
      <c r="P47" s="78"/>
      <c r="Q47" s="78"/>
      <c r="R47" s="78"/>
      <c r="S47" s="78"/>
      <c r="T47" s="78"/>
      <c r="U47" s="78"/>
      <c r="V47" s="79"/>
      <c r="W47" s="27"/>
      <c r="X47"/>
    </row>
    <row r="48" spans="13:24" ht="105">
      <c r="M48" s="81" t="s">
        <v>89</v>
      </c>
      <c r="N48" s="82" t="s">
        <v>293</v>
      </c>
      <c r="O48" s="82" t="s">
        <v>294</v>
      </c>
      <c r="P48" s="82" t="s">
        <v>295</v>
      </c>
      <c r="Q48" s="82" t="s">
        <v>296</v>
      </c>
      <c r="R48" s="82" t="s">
        <v>297</v>
      </c>
      <c r="S48" s="82" t="s">
        <v>298</v>
      </c>
      <c r="T48" s="82" t="s">
        <v>299</v>
      </c>
      <c r="U48" s="82" t="s">
        <v>167</v>
      </c>
      <c r="V48" s="79"/>
      <c r="W48" s="27"/>
      <c r="X48"/>
    </row>
    <row r="49" spans="13:24" ht="16">
      <c r="M49" s="83" t="s">
        <v>88</v>
      </c>
      <c r="N49" s="83"/>
      <c r="O49" s="83"/>
      <c r="P49" s="84">
        <v>1</v>
      </c>
      <c r="Q49" s="83"/>
      <c r="R49" s="83"/>
      <c r="S49" s="83"/>
      <c r="T49" s="83"/>
      <c r="U49" s="83"/>
      <c r="V49" s="79"/>
      <c r="W49" s="27"/>
      <c r="X49"/>
    </row>
    <row r="50" spans="13:24" ht="16"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27"/>
      <c r="X50"/>
    </row>
    <row r="51" spans="13:24" ht="16">
      <c r="M51" s="79"/>
      <c r="N51" s="79" t="s">
        <v>311</v>
      </c>
      <c r="O51" s="79"/>
      <c r="P51" s="79"/>
      <c r="Q51" s="79"/>
      <c r="R51" s="79"/>
      <c r="S51" s="79"/>
      <c r="T51" s="79"/>
      <c r="U51" s="79"/>
      <c r="V51" s="79"/>
      <c r="W51" s="27"/>
      <c r="X51"/>
    </row>
    <row r="52" spans="13:24" ht="16">
      <c r="M52" s="79"/>
      <c r="N52" s="79" t="s">
        <v>312</v>
      </c>
      <c r="O52" s="79"/>
      <c r="P52" s="79"/>
      <c r="Q52" s="79"/>
      <c r="R52" s="79"/>
      <c r="S52" s="79"/>
      <c r="T52" s="79"/>
      <c r="U52" s="79"/>
      <c r="V52" s="79"/>
      <c r="W52" s="27"/>
      <c r="X52"/>
    </row>
    <row r="53" spans="13:24" ht="16">
      <c r="M53" s="79"/>
      <c r="N53" s="79" t="s">
        <v>88</v>
      </c>
      <c r="O53" s="79"/>
      <c r="P53" s="79"/>
      <c r="Q53" s="79"/>
      <c r="R53" s="79"/>
      <c r="S53" s="79"/>
      <c r="T53" s="79"/>
      <c r="U53" s="79"/>
      <c r="V53" s="79"/>
      <c r="W53" s="27"/>
      <c r="X53"/>
    </row>
    <row r="54" spans="13:24" ht="16">
      <c r="M54" s="79"/>
      <c r="N54" s="79" t="s">
        <v>313</v>
      </c>
      <c r="O54" s="79"/>
      <c r="P54" s="79"/>
      <c r="Q54" s="79"/>
      <c r="R54" s="79"/>
      <c r="S54" s="79"/>
      <c r="T54" s="79"/>
      <c r="U54" s="79"/>
      <c r="V54" s="79"/>
      <c r="W54" s="27"/>
      <c r="X54"/>
    </row>
    <row r="55" spans="13:24" ht="16">
      <c r="M55" s="79"/>
      <c r="N55" s="79" t="s">
        <v>314</v>
      </c>
      <c r="O55" s="79"/>
      <c r="P55" s="79"/>
      <c r="Q55" s="79"/>
      <c r="R55" s="79"/>
      <c r="S55" s="79"/>
      <c r="T55" s="79"/>
      <c r="U55" s="79"/>
      <c r="V55" s="79"/>
      <c r="W55" s="27"/>
      <c r="X55"/>
    </row>
    <row r="56" spans="13:24" ht="16">
      <c r="M56" s="79"/>
      <c r="N56" s="80" t="s">
        <v>315</v>
      </c>
      <c r="O56" s="79"/>
      <c r="P56" s="79"/>
      <c r="Q56" s="79"/>
      <c r="R56" s="79"/>
      <c r="S56" s="79"/>
      <c r="T56" s="79"/>
      <c r="U56" s="79"/>
      <c r="V56" s="79"/>
      <c r="W56" s="27"/>
      <c r="X56"/>
    </row>
    <row r="57" spans="13:24" ht="16">
      <c r="M57" s="79"/>
      <c r="N57" s="79" t="s">
        <v>316</v>
      </c>
      <c r="O57" s="79"/>
      <c r="P57" s="79"/>
      <c r="Q57" s="79"/>
      <c r="R57" s="79"/>
      <c r="S57" s="79"/>
      <c r="T57" s="79"/>
      <c r="U57" s="79"/>
      <c r="V57" s="79"/>
      <c r="W57" s="27"/>
    </row>
    <row r="58" spans="13:24" ht="16"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27"/>
    </row>
    <row r="59" spans="13:24" ht="16">
      <c r="M59" s="85" t="s">
        <v>221</v>
      </c>
      <c r="N59" s="79"/>
      <c r="O59" s="79"/>
      <c r="P59" s="79"/>
      <c r="Q59" s="79"/>
      <c r="R59" s="79"/>
      <c r="S59" s="79"/>
      <c r="T59" s="79"/>
      <c r="U59" s="79"/>
      <c r="V59" s="79"/>
      <c r="W59" s="27"/>
    </row>
    <row r="60" spans="13:24" ht="16">
      <c r="M60" s="79"/>
      <c r="N60" s="79" t="s">
        <v>317</v>
      </c>
      <c r="O60" s="79"/>
      <c r="P60" s="79"/>
      <c r="Q60" s="79"/>
      <c r="R60" s="79"/>
      <c r="S60" s="79"/>
      <c r="T60" s="79"/>
      <c r="U60" s="79"/>
      <c r="V60" s="79"/>
      <c r="W60" s="27"/>
    </row>
    <row r="61" spans="13:24" ht="16">
      <c r="M61" s="79"/>
      <c r="N61" s="79" t="s">
        <v>318</v>
      </c>
      <c r="O61" s="79"/>
      <c r="P61" s="79"/>
      <c r="Q61" s="79"/>
      <c r="R61" s="79"/>
      <c r="S61" s="79"/>
      <c r="T61" s="79"/>
      <c r="U61" s="79"/>
      <c r="V61" s="79"/>
      <c r="W61" s="27"/>
    </row>
    <row r="62" spans="13:24" ht="16">
      <c r="M62" s="79"/>
      <c r="N62" s="79" t="s">
        <v>319</v>
      </c>
      <c r="O62" s="79"/>
      <c r="P62" s="79"/>
      <c r="Q62" s="79"/>
      <c r="R62" s="79"/>
      <c r="S62" s="79"/>
      <c r="T62" s="79"/>
      <c r="U62" s="79"/>
      <c r="V62" s="79"/>
      <c r="W62" s="27"/>
    </row>
    <row r="63" spans="13:24" ht="16"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27"/>
    </row>
  </sheetData>
  <sheetProtection sheet="1" objects="1" scenarios="1"/>
  <mergeCells count="2">
    <mergeCell ref="K1:L5"/>
    <mergeCell ref="M7:N7"/>
  </mergeCells>
  <dataValidations count="1">
    <dataValidation type="list" allowBlank="1" showInputMessage="1" showErrorMessage="1" sqref="O7" xr:uid="{885DB493-8963-7342-9557-2794277E7BF9}">
      <formula1>"English,Filipino,Cebuano"</formula1>
    </dataValidation>
  </dataValidations>
  <hyperlinks>
    <hyperlink ref="K1:L5" location="'File Directory'!A1" tooltip="Go Back" display="Return to File Directory" xr:uid="{A26C522E-D3EA-0842-BDBA-B05167DD86EC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2974F-4EBA-6241-91B0-8BC8A41F865A}">
  <sheetPr>
    <tabColor rgb="FF7030A0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89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0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89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>SUM(C107:O107)</f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0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>SUM(C164:N164)</f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15:B216"/>
    <mergeCell ref="J215:J216"/>
    <mergeCell ref="B233:C233"/>
    <mergeCell ref="B139:B140"/>
    <mergeCell ref="M139:M140"/>
    <mergeCell ref="B158:B159"/>
    <mergeCell ref="B177:B178"/>
    <mergeCell ref="AJ177:AJ178"/>
    <mergeCell ref="B27:B28"/>
    <mergeCell ref="J27:J28"/>
    <mergeCell ref="B82:B83"/>
    <mergeCell ref="S82:S83"/>
    <mergeCell ref="B101:B102"/>
    <mergeCell ref="P101:P102"/>
    <mergeCell ref="O158:O159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617E64A9-18AF-CD48-963A-EF3D6A64CD03}">
      <formula1>"English,Filipino,Cebuano"</formula1>
    </dataValidation>
  </dataValidations>
  <hyperlinks>
    <hyperlink ref="K1" location="'File Directory'!A1" tooltip="Go Back to File Directory" display="Return to File Directory" xr:uid="{D6C7486F-1AF7-5243-AF1B-17939E6E1FDB}"/>
    <hyperlink ref="J1" location="'Summary Matrix MLESF (SEFP)'!A1" tooltip="View Summary Matrix MLESF (SEFP)" display="Return to Summary Matrix MLESF (SEFP)" xr:uid="{DCAC3ED8-DCA1-FE40-AAEE-0641DB2565A5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A03A-7B88-8A4B-9C69-EF85DB520ECE}">
  <sheetPr>
    <tabColor rgb="FF7030A0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>SUM(C107:O107)</f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>SUM(C164:N164)</f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3109ADCF-148C-0F4D-86CC-AB3AC33A5F93}">
      <formula1>"English,Filipino,Cebuano"</formula1>
    </dataValidation>
  </dataValidations>
  <hyperlinks>
    <hyperlink ref="K1" location="'File Directory'!A1" tooltip="Go Back to File Directory" display="Return to File Directory" xr:uid="{0A418251-3892-E04E-A068-CC62D6EF639C}"/>
    <hyperlink ref="J1" location="'Summary Matrix MLESF (SEFP)'!A1" tooltip="View Summary Matrix MLESF (SEFP)" display="Return to Summary Matrix MLESF (SEFP)" xr:uid="{780C9C3D-551D-A44C-97B3-EBA4F38489D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159A-721D-C54B-9DCE-08A2643D5F6D}">
  <sheetPr>
    <tabColor rgb="FF7030A0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>SUM(C107:O107)</f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>SUM(C164:N164)</f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94849839-38C4-A44F-A2CF-423A7762C620}">
      <formula1>"English,Filipino,Cebuano"</formula1>
    </dataValidation>
  </dataValidations>
  <hyperlinks>
    <hyperlink ref="K1" location="'File Directory'!A1" tooltip="Go Back to File Directory" display="Return to File Directory" xr:uid="{BBD21982-6B0C-E940-BA5F-6AAD45E911C9}"/>
    <hyperlink ref="J1" location="'Summary Matrix MLESF (SEFP)'!A1" tooltip="View Summary Matrix MLESF (SEFP)" display="Return to Summary Matrix MLESF (SEFP)" xr:uid="{C78967F0-792A-9146-93AC-1D61086C8CB7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585C-C98C-5247-9A67-2839E2372C64}">
  <sheetPr>
    <tabColor rgb="FF7030A0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>SUM(C107:O107)</f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>SUM(C164:N164)</f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01:B102"/>
    <mergeCell ref="P101:P102"/>
    <mergeCell ref="B139:B140"/>
    <mergeCell ref="M139:M140"/>
    <mergeCell ref="B158:B159"/>
    <mergeCell ref="O158:O159"/>
    <mergeCell ref="J27:J28"/>
    <mergeCell ref="B82:B83"/>
    <mergeCell ref="S82:S83"/>
    <mergeCell ref="B177:B178"/>
    <mergeCell ref="B27:B2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2914E880-161F-CE4E-877D-2F69FF351668}">
      <formula1>"English,Filipino,Cebuano"</formula1>
    </dataValidation>
  </dataValidations>
  <hyperlinks>
    <hyperlink ref="K1" location="'File Directory'!A1" tooltip="Go Back to File Directory" display="Return to File Directory" xr:uid="{38438624-79AD-1A4C-824A-E06F54E7EC96}"/>
    <hyperlink ref="J1" location="'Summary Matrix MLESF (SEFP)'!A1" tooltip="View Summary Matrix MLESF (SEFP)" display="Return to Summary Matrix MLESF (SEFP)" xr:uid="{8275D89B-D5DB-DA48-90BC-8D539E4B035E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92F49-8EFD-574F-B57D-365BFA44EA48}">
  <sheetPr>
    <tabColor theme="7" tint="-0.499984740745262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89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0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89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>SUM(C108:O108)</f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0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>SUM(C165:N165)</f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15:B216"/>
    <mergeCell ref="J215:J216"/>
    <mergeCell ref="B233:C233"/>
    <mergeCell ref="B139:B140"/>
    <mergeCell ref="M139:M140"/>
    <mergeCell ref="B158:B159"/>
    <mergeCell ref="B177:B178"/>
    <mergeCell ref="AJ177:AJ178"/>
    <mergeCell ref="B27:B28"/>
    <mergeCell ref="J27:J28"/>
    <mergeCell ref="B82:B83"/>
    <mergeCell ref="S82:S83"/>
    <mergeCell ref="B101:B102"/>
    <mergeCell ref="P101:P102"/>
    <mergeCell ref="O158:O159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AA49FDA9-A90D-5F43-8842-A1C4A70BF9EC}">
      <formula1>"English,Filipino,Cebuano"</formula1>
    </dataValidation>
  </dataValidations>
  <hyperlinks>
    <hyperlink ref="K1" location="'File Directory'!A1" tooltip="Go Back to File Directory" display="Return to File Directory" xr:uid="{8277E685-E26E-B745-8C0E-68C568D6C85E}"/>
    <hyperlink ref="J1" location="'Summary Matrix MLESF (SEFP)'!A1" tooltip="View Summary Matrix MLESF (SEFP)" display="Return to Summary Matrix MLESF (SEFP)" xr:uid="{A73ECD9A-E2AA-F74B-949C-F2477512426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7119D-2041-1D4C-ABBF-9BD9A11384A0}">
  <sheetPr>
    <tabColor theme="7" tint="-0.499984740745262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>SUM(C108:O108)</f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>SUM(C165:N165)</f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CFF3FC42-303B-5D42-8CF4-4588D9F0695A}">
      <formula1>"English,Filipino,Cebuano"</formula1>
    </dataValidation>
  </dataValidations>
  <hyperlinks>
    <hyperlink ref="K1" location="'File Directory'!A1" tooltip="Go Back to File Directory" display="Return to File Directory" xr:uid="{FC1102D4-4A59-5740-8424-5F716A3C3551}"/>
    <hyperlink ref="J1" location="'Summary Matrix MLESF (SEFP)'!A1" tooltip="View Summary Matrix MLESF (SEFP)" display="Return to Summary Matrix MLESF (SEFP)" xr:uid="{5850D990-CDB6-7246-86F1-B6083480FD87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20E3-055E-D34E-BAC9-F5B2A76569AB}">
  <sheetPr>
    <tabColor theme="7" tint="-0.499984740745262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>SUM(C108:O108)</f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>SUM(C165:N165)</f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37364E9E-2F1E-844E-8941-69BC681C358E}">
      <formula1>"English,Filipino,Cebuano"</formula1>
    </dataValidation>
  </dataValidations>
  <hyperlinks>
    <hyperlink ref="K1" location="'File Directory'!A1" tooltip="Go Back to File Directory" display="Return to File Directory" xr:uid="{D952BB06-3A42-364C-924E-5226FB6AD96C}"/>
    <hyperlink ref="J1" location="'Summary Matrix MLESF (SEFP)'!A1" tooltip="View Summary Matrix MLESF (SEFP)" display="Return to Summary Matrix MLESF (SEFP)" xr:uid="{A7B4B885-BF23-664A-BA70-0C3156A6F239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26C7-548C-874F-8084-A596C3811588}">
  <sheetPr>
    <tabColor theme="7" tint="-0.499984740745262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>SUM(C108:O108)</f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>SUM(C165:N165)</f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67EBDAB1-F615-B44C-B957-F54CCC2DF241}">
      <formula1>"English,Filipino,Cebuano"</formula1>
    </dataValidation>
  </dataValidations>
  <hyperlinks>
    <hyperlink ref="K1" location="'File Directory'!A1" tooltip="Go Back to File Directory" display="Return to File Directory" xr:uid="{624D5E4C-F917-E64D-B22E-7646B9A3C456}"/>
    <hyperlink ref="J1" location="'Summary Matrix MLESF (SEFP)'!A1" tooltip="View Summary Matrix MLESF (SEFP)" display="Return to Summary Matrix MLESF (SEFP)" xr:uid="{267D796B-8362-D740-B657-7C279BE96D34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7A1A-4804-4949-AE6A-AEF17E923256}">
  <sheetPr>
    <tabColor theme="8" tint="-0.499984740745262"/>
  </sheetPr>
  <dimension ref="B1:AJ257"/>
  <sheetViews>
    <sheetView topLeftCell="A109" workbookViewId="0">
      <selection activeCell="A109"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89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0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89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>SUM(C109:O109)</f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0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>SUM(C166:N166)</f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A38FD13E-CBAA-2043-BB6B-D93F752546B8}">
      <formula1>"English,Filipino,Cebuano"</formula1>
    </dataValidation>
  </dataValidations>
  <hyperlinks>
    <hyperlink ref="K1" location="'File Directory'!A1" tooltip="Go Back to File Directory" display="Return to File Directory" xr:uid="{0399E506-1606-164E-908F-51404A2A1208}"/>
    <hyperlink ref="J1" location="'Summary Matrix MLESF (SEFP)'!A1" tooltip="View Summary Matrix MLESF (SEFP)" display="Return to Summary Matrix MLESF (SEFP)" xr:uid="{6D9B26B4-42FA-194C-8917-DAE6F832D2FE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BC9E8-5BFF-7F45-9BE4-D9684537D32C}">
  <sheetPr>
    <tabColor theme="8" tint="-0.499984740745262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>SUM(C109:O109)</f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>SUM(C166:N166)</f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4D883BA4-2EDA-B84C-8EC0-DD98D6DD36DD}">
      <formula1>"English,Filipino,Cebuano"</formula1>
    </dataValidation>
  </dataValidations>
  <hyperlinks>
    <hyperlink ref="K1" location="'File Directory'!A1" tooltip="Go Back to File Directory" display="Return to File Directory" xr:uid="{BA6EDD28-50C0-BC4B-B21C-2DB0C0C61BB2}"/>
    <hyperlink ref="J1" location="'Summary Matrix MLESF (SEFP)'!A1" tooltip="View Summary Matrix MLESF (SEFP)" display="Return to Summary Matrix MLESF (SEFP)" xr:uid="{701CF7F5-6205-1E44-9538-E579244BB24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67CF4-5068-417C-BFDA-B9467C46A730}">
  <sheetPr>
    <tabColor rgb="FFFF0000"/>
  </sheetPr>
  <dimension ref="B1:AJ257"/>
  <sheetViews>
    <sheetView tabSelected="1" zoomScaleNormal="100" workbookViewId="0">
      <selection activeCell="P103" sqref="P103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77" t="s">
        <v>89</v>
      </c>
      <c r="C9" s="32" t="s">
        <v>301</v>
      </c>
      <c r="D9" s="32" t="s">
        <v>302</v>
      </c>
      <c r="E9" s="31" t="s">
        <v>167</v>
      </c>
    </row>
    <row r="10" spans="2:14">
      <c r="B10" s="55" t="s">
        <v>88</v>
      </c>
      <c r="C10" s="53">
        <f>SUM(Kinder_Sec1!C10,Kinder_Sec2!C10,Kinder_Sec3!C10,Kinder_Sec4!C10)</f>
        <v>0</v>
      </c>
      <c r="D10" s="53">
        <f>SUM(Kinder_Sec1!D10,Kinder_Sec2!D10,Kinder_Sec3!D10,Kinder_Sec4!D10)</f>
        <v>0</v>
      </c>
      <c r="E10" s="55">
        <f>SUM(C10:D10)</f>
        <v>0</v>
      </c>
    </row>
    <row r="11" spans="2:14">
      <c r="B11" s="55">
        <v>1</v>
      </c>
      <c r="C11" s="53">
        <f>SUM('Grade 1_Sec1'!C11,'Grade 1_Sec2'!C11,'Grade 1_Sec3'!C11,'Grade 1_Sec4'!C11)</f>
        <v>0</v>
      </c>
      <c r="D11" s="53">
        <f>SUM('Grade 1_Sec1'!D11,'Grade 1_Sec2'!D11,'Grade 1_Sec3'!D11,'Grade 1_Sec4'!D11)</f>
        <v>0</v>
      </c>
      <c r="E11" s="55">
        <f t="shared" ref="E11:E16" si="0">SUM(C11:D11)</f>
        <v>0</v>
      </c>
    </row>
    <row r="12" spans="2:14">
      <c r="B12" s="55">
        <v>2</v>
      </c>
      <c r="C12" s="53">
        <f>SUM('Grade 2_Sec1'!C12,'Grade 2_Sec2'!C12,'Grade 2_Sec3'!C12,'Grade 2_Sec4'!C12)</f>
        <v>0</v>
      </c>
      <c r="D12" s="53">
        <f>SUM('Grade 2_Sec1'!D12,'Grade 2_Sec2'!D12,'Grade 2_Sec3'!D12,'Grade 2_Sec4'!D12)</f>
        <v>0</v>
      </c>
      <c r="E12" s="55">
        <f t="shared" si="0"/>
        <v>0</v>
      </c>
    </row>
    <row r="13" spans="2:14">
      <c r="B13" s="55">
        <v>3</v>
      </c>
      <c r="C13" s="53">
        <f>SUM('Grade 3_Sec1'!C13,'Grade 3_Sec2'!C13,'Grade 3_Sec3'!C13,'Grade 3_Sec4'!C13)</f>
        <v>0</v>
      </c>
      <c r="D13" s="53">
        <f>SUM('Grade 3_Sec1'!D13,'Grade 3_Sec2'!D13,'Grade 3_Sec3'!D13,'Grade 3_Sec4'!D13)</f>
        <v>0</v>
      </c>
      <c r="E13" s="55">
        <f t="shared" si="0"/>
        <v>0</v>
      </c>
    </row>
    <row r="14" spans="2:14">
      <c r="B14" s="55">
        <v>4</v>
      </c>
      <c r="C14" s="53">
        <f>SUM('Grade 4_Sec1'!C14,'Grade 4_Sec2'!C14,'Grade 4_Sec3'!C14,'Grade 4_Sec4'!C14)</f>
        <v>0</v>
      </c>
      <c r="D14" s="53">
        <f>SUM('Grade 4_Sec1'!D14,'Grade 4_Sec2'!D14,'Grade 4_Sec3'!D14,'Grade 4_Sec4'!D14)</f>
        <v>0</v>
      </c>
      <c r="E14" s="55">
        <f t="shared" si="0"/>
        <v>0</v>
      </c>
    </row>
    <row r="15" spans="2:14">
      <c r="B15" s="55">
        <v>5</v>
      </c>
      <c r="C15" s="53">
        <f>SUM('Grade 5_Sec1'!C15,'Grade 5_Sec2'!C15,'Grade 5_Sec3'!C15,'Grade 5_Sec4'!C15)</f>
        <v>0</v>
      </c>
      <c r="D15" s="53">
        <f>SUM('Grade 5_Sec1'!D15,'Grade 5_Sec2'!D15,'Grade 5_Sec3'!D15,'Grade 5_Sec4'!D15)</f>
        <v>0</v>
      </c>
      <c r="E15" s="55">
        <f t="shared" si="0"/>
        <v>0</v>
      </c>
    </row>
    <row r="16" spans="2:14">
      <c r="B16" s="55">
        <v>6</v>
      </c>
      <c r="C16" s="53">
        <f>SUM('Grade 6_Sec1'!C16,'Grade 6_Sec2'!C16,'Grade 6_Sec3'!C16,'Grade 6_Sec4'!C16)</f>
        <v>0</v>
      </c>
      <c r="D16" s="53">
        <f>SUM('Grade 6_Sec1'!D16,'Grade 6_Sec2'!D16,'Grade 6_Sec3'!D16,'Grade 6_Sec4'!D16)</f>
        <v>0</v>
      </c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>
      <c r="B23" s="55" t="s">
        <v>94</v>
      </c>
      <c r="C23" s="53">
        <f>NonGraded!C23</f>
        <v>0</v>
      </c>
      <c r="D23" s="53">
        <f>NonGraded!D23</f>
        <v>0</v>
      </c>
      <c r="E23" s="55">
        <f>SUM(C23:D23)</f>
        <v>0</v>
      </c>
    </row>
    <row r="24" spans="2:10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customHeight="1">
      <c r="B29" s="55" t="s">
        <v>88</v>
      </c>
      <c r="C29" s="53">
        <f>SUM(Kinder_Sec1!C29,Kinder_Sec2!C29,Kinder_Sec3!C29,Kinder_Sec4!C29)</f>
        <v>0</v>
      </c>
      <c r="D29" s="53">
        <f>SUM(Kinder_Sec1!D29,Kinder_Sec2!D29,Kinder_Sec3!D29,Kinder_Sec4!D29)</f>
        <v>0</v>
      </c>
      <c r="E29" s="53">
        <f>SUM(Kinder_Sec1!E29,Kinder_Sec2!E29,Kinder_Sec3!E29,Kinder_Sec4!E29)</f>
        <v>0</v>
      </c>
      <c r="F29" s="53">
        <f>SUM(Kinder_Sec1!F29,Kinder_Sec2!F29,Kinder_Sec3!F29,Kinder_Sec4!F29)</f>
        <v>0</v>
      </c>
      <c r="G29" s="53">
        <f>SUM(Kinder_Sec1!G29,Kinder_Sec2!G29,Kinder_Sec3!G29,Kinder_Sec4!G29)</f>
        <v>0</v>
      </c>
      <c r="H29" s="53">
        <f>SUM(Kinder_Sec1!H29,Kinder_Sec2!H29,Kinder_Sec3!H29,Kinder_Sec4!H29)</f>
        <v>0</v>
      </c>
      <c r="I29" s="53">
        <f>SUM(Kinder_Sec1!I29,Kinder_Sec2!I29,Kinder_Sec3!I29,Kinder_Sec4!I29)</f>
        <v>0</v>
      </c>
      <c r="J29" s="55">
        <f>SUM(C29:I29)</f>
        <v>0</v>
      </c>
    </row>
    <row r="30" spans="2:10" ht="18" customHeight="1">
      <c r="B30" s="55">
        <v>1</v>
      </c>
      <c r="C30" s="53">
        <f>SUM('Grade 1_Sec1'!C30,'Grade 1_Sec2'!C30,'Grade 1_Sec3'!C30,'Grade 1_Sec4'!C30)</f>
        <v>0</v>
      </c>
      <c r="D30" s="53">
        <f>SUM('Grade 1_Sec1'!D30,'Grade 1_Sec2'!D30,'Grade 1_Sec3'!D30,'Grade 1_Sec4'!D30)</f>
        <v>0</v>
      </c>
      <c r="E30" s="53">
        <f>SUM('Grade 1_Sec1'!E30,'Grade 1_Sec2'!E30,'Grade 1_Sec3'!E30,'Grade 1_Sec4'!E30)</f>
        <v>0</v>
      </c>
      <c r="F30" s="53">
        <f>SUM('Grade 1_Sec1'!F30,'Grade 1_Sec2'!F30,'Grade 1_Sec3'!F30,'Grade 1_Sec4'!F30)</f>
        <v>0</v>
      </c>
      <c r="G30" s="53">
        <f>SUM('Grade 1_Sec1'!G30,'Grade 1_Sec2'!G30,'Grade 1_Sec3'!G30,'Grade 1_Sec4'!G30)</f>
        <v>0</v>
      </c>
      <c r="H30" s="53">
        <f>SUM('Grade 1_Sec1'!H30,'Grade 1_Sec2'!H30,'Grade 1_Sec3'!H30,'Grade 1_Sec4'!H30)</f>
        <v>0</v>
      </c>
      <c r="I30" s="53">
        <f>SUM('Grade 1_Sec1'!I30,'Grade 1_Sec2'!I30,'Grade 1_Sec3'!I30,'Grade 1_Sec4'!I30)</f>
        <v>0</v>
      </c>
      <c r="J30" s="55">
        <f t="shared" ref="J30:J35" si="1">SUM(C30:I30)</f>
        <v>0</v>
      </c>
    </row>
    <row r="31" spans="2:10" ht="18" customHeight="1">
      <c r="B31" s="55">
        <v>2</v>
      </c>
      <c r="C31" s="53">
        <f>SUM('Grade 2_Sec1'!C31,'Grade 2_Sec2'!C31,'Grade 2_Sec3'!C31,'Grade 2_Sec4'!C31)</f>
        <v>0</v>
      </c>
      <c r="D31" s="53">
        <f>SUM('Grade 2_Sec1'!D31,'Grade 2_Sec2'!D31,'Grade 2_Sec3'!D31,'Grade 2_Sec4'!D31)</f>
        <v>0</v>
      </c>
      <c r="E31" s="53">
        <f>SUM('Grade 2_Sec1'!E31,'Grade 2_Sec2'!E31,'Grade 2_Sec3'!E31,'Grade 2_Sec4'!E31)</f>
        <v>0</v>
      </c>
      <c r="F31" s="53">
        <f>SUM('Grade 2_Sec1'!F31,'Grade 2_Sec2'!F31,'Grade 2_Sec3'!F31,'Grade 2_Sec4'!F31)</f>
        <v>0</v>
      </c>
      <c r="G31" s="53">
        <f>SUM('Grade 2_Sec1'!G31,'Grade 2_Sec2'!G31,'Grade 2_Sec3'!G31,'Grade 2_Sec4'!G31)</f>
        <v>0</v>
      </c>
      <c r="H31" s="53">
        <f>SUM('Grade 2_Sec1'!H31,'Grade 2_Sec2'!H31,'Grade 2_Sec3'!H31,'Grade 2_Sec4'!H31)</f>
        <v>0</v>
      </c>
      <c r="I31" s="53">
        <f>SUM('Grade 2_Sec1'!I31,'Grade 2_Sec2'!I31,'Grade 2_Sec3'!I31,'Grade 2_Sec4'!I31)</f>
        <v>0</v>
      </c>
      <c r="J31" s="55">
        <f t="shared" si="1"/>
        <v>0</v>
      </c>
    </row>
    <row r="32" spans="2:10" ht="18" customHeight="1">
      <c r="B32" s="55">
        <v>3</v>
      </c>
      <c r="C32" s="53">
        <f>SUM('Grade 3_Sec1'!C32,'Grade 3_Sec2'!C32,'Grade 3_Sec3'!C32,'Grade 3_Sec4'!C32)</f>
        <v>0</v>
      </c>
      <c r="D32" s="53">
        <f>SUM('Grade 3_Sec1'!D32,'Grade 3_Sec2'!D32,'Grade 3_Sec3'!D32,'Grade 3_Sec4'!D32)</f>
        <v>0</v>
      </c>
      <c r="E32" s="53">
        <f>SUM('Grade 3_Sec1'!E32,'Grade 3_Sec2'!E32,'Grade 3_Sec3'!E32,'Grade 3_Sec4'!E32)</f>
        <v>0</v>
      </c>
      <c r="F32" s="53">
        <f>SUM('Grade 3_Sec1'!F32,'Grade 3_Sec2'!F32,'Grade 3_Sec3'!F32,'Grade 3_Sec4'!F32)</f>
        <v>0</v>
      </c>
      <c r="G32" s="53">
        <f>SUM('Grade 3_Sec1'!G32,'Grade 3_Sec2'!G32,'Grade 3_Sec3'!G32,'Grade 3_Sec4'!G32)</f>
        <v>0</v>
      </c>
      <c r="H32" s="53">
        <f>SUM('Grade 3_Sec1'!H32,'Grade 3_Sec2'!H32,'Grade 3_Sec3'!H32,'Grade 3_Sec4'!H32)</f>
        <v>0</v>
      </c>
      <c r="I32" s="53">
        <f>SUM('Grade 3_Sec1'!I32,'Grade 3_Sec2'!I32,'Grade 3_Sec3'!I32,'Grade 3_Sec4'!I32)</f>
        <v>0</v>
      </c>
      <c r="J32" s="55">
        <f t="shared" si="1"/>
        <v>0</v>
      </c>
    </row>
    <row r="33" spans="2:10" ht="18" customHeight="1">
      <c r="B33" s="55">
        <v>4</v>
      </c>
      <c r="C33" s="53">
        <f>SUM('Grade 4_Sec1'!C33,'Grade 4_Sec2'!C33,'Grade 4_Sec3'!C33,'Grade 4_Sec4'!C33)</f>
        <v>0</v>
      </c>
      <c r="D33" s="53">
        <f>SUM('Grade 4_Sec1'!D33,'Grade 4_Sec2'!D33,'Grade 4_Sec3'!D33,'Grade 4_Sec4'!D33)</f>
        <v>0</v>
      </c>
      <c r="E33" s="53">
        <f>SUM('Grade 4_Sec1'!E33,'Grade 4_Sec2'!E33,'Grade 4_Sec3'!E33,'Grade 4_Sec4'!E33)</f>
        <v>0</v>
      </c>
      <c r="F33" s="53">
        <f>SUM('Grade 4_Sec1'!F33,'Grade 4_Sec2'!F33,'Grade 4_Sec3'!F33,'Grade 4_Sec4'!F33)</f>
        <v>0</v>
      </c>
      <c r="G33" s="53">
        <f>SUM('Grade 4_Sec1'!G33,'Grade 4_Sec2'!G33,'Grade 4_Sec3'!G33,'Grade 4_Sec4'!G33)</f>
        <v>0</v>
      </c>
      <c r="H33" s="53">
        <f>SUM('Grade 4_Sec1'!H33,'Grade 4_Sec2'!H33,'Grade 4_Sec3'!H33,'Grade 4_Sec4'!H33)</f>
        <v>0</v>
      </c>
      <c r="I33" s="53">
        <f>SUM('Grade 4_Sec1'!I33,'Grade 4_Sec2'!I33,'Grade 4_Sec3'!I33,'Grade 4_Sec4'!I33)</f>
        <v>0</v>
      </c>
      <c r="J33" s="55">
        <f t="shared" si="1"/>
        <v>0</v>
      </c>
    </row>
    <row r="34" spans="2:10" ht="18" customHeight="1">
      <c r="B34" s="55">
        <v>5</v>
      </c>
      <c r="C34" s="53">
        <f>SUM('Grade 5_Sec1'!C34,'Grade 5_Sec2'!C34,'Grade 5_Sec3'!C34,'Grade 5_Sec4'!C34)</f>
        <v>0</v>
      </c>
      <c r="D34" s="53">
        <f>SUM('Grade 5_Sec1'!D34,'Grade 5_Sec2'!D34,'Grade 5_Sec3'!D34,'Grade 5_Sec4'!D34)</f>
        <v>0</v>
      </c>
      <c r="E34" s="53">
        <f>SUM('Grade 5_Sec1'!E34,'Grade 5_Sec2'!E34,'Grade 5_Sec3'!E34,'Grade 5_Sec4'!E34)</f>
        <v>0</v>
      </c>
      <c r="F34" s="53">
        <f>SUM('Grade 5_Sec1'!F34,'Grade 5_Sec2'!F34,'Grade 5_Sec3'!F34,'Grade 5_Sec4'!F34)</f>
        <v>0</v>
      </c>
      <c r="G34" s="53">
        <f>SUM('Grade 5_Sec1'!G34,'Grade 5_Sec2'!G34,'Grade 5_Sec3'!G34,'Grade 5_Sec4'!G34)</f>
        <v>0</v>
      </c>
      <c r="H34" s="53">
        <f>SUM('Grade 5_Sec1'!H34,'Grade 5_Sec2'!H34,'Grade 5_Sec3'!H34,'Grade 5_Sec4'!H34)</f>
        <v>0</v>
      </c>
      <c r="I34" s="53">
        <f>SUM('Grade 5_Sec1'!I34,'Grade 5_Sec2'!I34,'Grade 5_Sec3'!I34,'Grade 5_Sec4'!I34)</f>
        <v>0</v>
      </c>
      <c r="J34" s="55">
        <f t="shared" si="1"/>
        <v>0</v>
      </c>
    </row>
    <row r="35" spans="2:10" ht="18" customHeight="1">
      <c r="B35" s="55">
        <v>6</v>
      </c>
      <c r="C35" s="53">
        <f>SUM('Grade 6_Sec1'!C35,'Grade 6_Sec2'!C35,'Grade 6_Sec3'!C35,'Grade 6_Sec4'!C35)</f>
        <v>0</v>
      </c>
      <c r="D35" s="53">
        <f>SUM('Grade 6_Sec1'!D35,'Grade 6_Sec2'!D35,'Grade 6_Sec3'!D35,'Grade 6_Sec4'!D35)</f>
        <v>0</v>
      </c>
      <c r="E35" s="53">
        <f>SUM('Grade 6_Sec1'!E35,'Grade 6_Sec2'!E35,'Grade 6_Sec3'!E35,'Grade 6_Sec4'!E35)</f>
        <v>0</v>
      </c>
      <c r="F35" s="53">
        <f>SUM('Grade 6_Sec1'!F35,'Grade 6_Sec2'!F35,'Grade 6_Sec3'!F35,'Grade 6_Sec4'!F35)</f>
        <v>0</v>
      </c>
      <c r="G35" s="53">
        <f>SUM('Grade 6_Sec1'!G35,'Grade 6_Sec2'!G35,'Grade 6_Sec3'!G35,'Grade 6_Sec4'!G35)</f>
        <v>0</v>
      </c>
      <c r="H35" s="53">
        <f>SUM('Grade 6_Sec1'!H35,'Grade 6_Sec2'!H35,'Grade 6_Sec3'!H35,'Grade 6_Sec4'!H35)</f>
        <v>0</v>
      </c>
      <c r="I35" s="53">
        <f>SUM('Grade 6_Sec1'!I35,'Grade 6_Sec2'!I35,'Grade 6_Sec3'!I35,'Grade 6_Sec4'!I35)</f>
        <v>0</v>
      </c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customHeight="1">
      <c r="B42" s="55" t="s">
        <v>94</v>
      </c>
      <c r="C42" s="53">
        <f>NonGraded!C42</f>
        <v>0</v>
      </c>
      <c r="D42" s="53">
        <f>NonGraded!D42</f>
        <v>0</v>
      </c>
      <c r="E42" s="53">
        <f>NonGraded!E42</f>
        <v>0</v>
      </c>
      <c r="F42" s="53">
        <f>NonGraded!F42</f>
        <v>0</v>
      </c>
      <c r="G42" s="53">
        <f>NonGraded!G42</f>
        <v>0</v>
      </c>
      <c r="H42" s="53">
        <f>NonGraded!H42</f>
        <v>0</v>
      </c>
      <c r="I42" s="53">
        <f>NonGraded!I42</f>
        <v>0</v>
      </c>
      <c r="J42" s="53">
        <f>NonGraded!J42</f>
        <v>0</v>
      </c>
    </row>
    <row r="43" spans="2:10" ht="18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56" t="s">
        <v>89</v>
      </c>
      <c r="C46" s="57" t="s">
        <v>8</v>
      </c>
      <c r="D46" s="57" t="s">
        <v>9</v>
      </c>
      <c r="E46" s="53" t="s">
        <v>167</v>
      </c>
    </row>
    <row r="47" spans="2:10">
      <c r="B47" s="55" t="s">
        <v>88</v>
      </c>
      <c r="C47" s="53">
        <f>SUM(Kinder_Sec1!C47,Kinder_Sec2!C47,Kinder_Sec3!C47,Kinder_Sec4!C47)</f>
        <v>0</v>
      </c>
      <c r="D47" s="53">
        <f>SUM(Kinder_Sec1!D47,Kinder_Sec2!D47,Kinder_Sec3!D47,Kinder_Sec4!D47)</f>
        <v>0</v>
      </c>
      <c r="E47" s="55">
        <f>SUM(C47:D47)</f>
        <v>0</v>
      </c>
    </row>
    <row r="48" spans="2:10">
      <c r="B48" s="55">
        <v>1</v>
      </c>
      <c r="C48" s="53">
        <f>SUM('Grade 1_Sec1'!C48,'Grade 1_Sec2'!C48,'Grade 1_Sec3'!C48,'Grade 1_Sec4'!C48)</f>
        <v>0</v>
      </c>
      <c r="D48" s="53">
        <f>SUM('Grade 1_Sec1'!D48,'Grade 1_Sec2'!D48,'Grade 1_Sec3'!D48,'Grade 1_Sec4'!D48)</f>
        <v>0</v>
      </c>
      <c r="E48" s="55">
        <f t="shared" ref="E48:E60" si="3">SUM(C48:D48)</f>
        <v>0</v>
      </c>
    </row>
    <row r="49" spans="2:10">
      <c r="B49" s="55">
        <v>2</v>
      </c>
      <c r="C49" s="53">
        <f>SUM('Grade 2_Sec1'!C49,'Grade 2_Sec2'!C49,'Grade 2_Sec3'!C49,'Grade 2_Sec4'!C49)</f>
        <v>0</v>
      </c>
      <c r="D49" s="53">
        <f>SUM('Grade 2_Sec1'!D49,'Grade 2_Sec2'!D49,'Grade 2_Sec3'!D49,'Grade 2_Sec4'!D49)</f>
        <v>0</v>
      </c>
      <c r="E49" s="55">
        <f t="shared" si="3"/>
        <v>0</v>
      </c>
    </row>
    <row r="50" spans="2:10">
      <c r="B50" s="55">
        <v>3</v>
      </c>
      <c r="C50" s="53">
        <f>SUM('Grade 3_Sec1'!C50,'Grade 3_Sec2'!C50,'Grade 3_Sec3'!C50,'Grade 3_Sec4'!C50)</f>
        <v>0</v>
      </c>
      <c r="D50" s="53">
        <f>SUM('Grade 3_Sec1'!D50,'Grade 3_Sec2'!D50,'Grade 3_Sec3'!D50,'Grade 3_Sec4'!D50)</f>
        <v>0</v>
      </c>
      <c r="E50" s="55">
        <f t="shared" si="3"/>
        <v>0</v>
      </c>
    </row>
    <row r="51" spans="2:10">
      <c r="B51" s="55">
        <v>4</v>
      </c>
      <c r="C51" s="53">
        <f>SUM('Grade 4_Sec1'!C51,'Grade 4_Sec2'!C51,'Grade 4_Sec3'!C51,'Grade 4_Sec4'!C51)</f>
        <v>0</v>
      </c>
      <c r="D51" s="53">
        <f>SUM('Grade 4_Sec1'!D51,'Grade 4_Sec2'!D51,'Grade 4_Sec3'!D51,'Grade 4_Sec4'!D51)</f>
        <v>0</v>
      </c>
      <c r="E51" s="55">
        <f t="shared" si="3"/>
        <v>0</v>
      </c>
    </row>
    <row r="52" spans="2:10">
      <c r="B52" s="55">
        <v>5</v>
      </c>
      <c r="C52" s="53">
        <f>SUM('Grade 5_Sec1'!C52,'Grade 5_Sec2'!C52,'Grade 5_Sec3'!C52,'Grade 5_Sec4'!C52)</f>
        <v>0</v>
      </c>
      <c r="D52" s="53">
        <f>SUM('Grade 5_Sec1'!D52,'Grade 5_Sec2'!D52,'Grade 5_Sec3'!D52,'Grade 5_Sec4'!D52)</f>
        <v>0</v>
      </c>
      <c r="E52" s="55">
        <f t="shared" si="3"/>
        <v>0</v>
      </c>
    </row>
    <row r="53" spans="2:10">
      <c r="B53" s="55">
        <v>6</v>
      </c>
      <c r="C53" s="53">
        <f>SUM('Grade 6_Sec1'!C53,'Grade 6_Sec2'!C53,'Grade 6_Sec3'!C53,'Grade 6_Sec4'!C53)</f>
        <v>0</v>
      </c>
      <c r="D53" s="53">
        <f>SUM('Grade 6_Sec1'!D53,'Grade 6_Sec2'!D53,'Grade 6_Sec3'!D53,'Grade 6_Sec4'!D53)</f>
        <v>0</v>
      </c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>
      <c r="B60" s="55" t="s">
        <v>94</v>
      </c>
      <c r="C60" s="53">
        <f>NonGraded!C60</f>
        <v>0</v>
      </c>
      <c r="D60" s="53">
        <f>NonGraded!D60</f>
        <v>0</v>
      </c>
      <c r="E60" s="55">
        <f t="shared" si="3"/>
        <v>0</v>
      </c>
    </row>
    <row r="61" spans="2:10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88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>
      <c r="B65" s="55" t="s">
        <v>88</v>
      </c>
      <c r="C65" s="53">
        <f>SUM(Kinder_Sec1!C65,Kinder_Sec2!C65,Kinder_Sec3!C65,Kinder_Sec4!C65)</f>
        <v>0</v>
      </c>
      <c r="D65" s="53">
        <f>SUM(Kinder_Sec1!D65,Kinder_Sec2!D65,Kinder_Sec3!D65,Kinder_Sec4!D65)</f>
        <v>0</v>
      </c>
      <c r="E65" s="53">
        <f>SUM(Kinder_Sec1!E65,Kinder_Sec2!E65,Kinder_Sec3!E65,Kinder_Sec4!E65)</f>
        <v>0</v>
      </c>
      <c r="F65" s="53">
        <f>SUM(Kinder_Sec1!F65,Kinder_Sec2!F65,Kinder_Sec3!F65,Kinder_Sec4!F65)</f>
        <v>0</v>
      </c>
      <c r="G65" s="53">
        <f>SUM(Kinder_Sec1!G65,Kinder_Sec2!G65,Kinder_Sec3!G65,Kinder_Sec4!G65)</f>
        <v>0</v>
      </c>
      <c r="H65" s="53">
        <f>SUM(Kinder_Sec1!H65,Kinder_Sec2!H65,Kinder_Sec3!H65,Kinder_Sec4!H65)</f>
        <v>0</v>
      </c>
      <c r="I65" s="53">
        <f>SUM(Kinder_Sec1!I65,Kinder_Sec2!I65,Kinder_Sec3!I65,Kinder_Sec4!I65)</f>
        <v>0</v>
      </c>
      <c r="J65" s="55">
        <f>SUM(C65:I65)</f>
        <v>0</v>
      </c>
    </row>
    <row r="66" spans="2:10">
      <c r="B66" s="55">
        <v>1</v>
      </c>
      <c r="C66" s="53">
        <f>SUM('Grade 1_Sec1'!C66,'Grade 1_Sec2'!C66,'Grade 1_Sec3'!C66,'Grade 1_Sec4'!C66)</f>
        <v>0</v>
      </c>
      <c r="D66" s="53">
        <f>SUM('Grade 1_Sec1'!D66,'Grade 1_Sec2'!D66,'Grade 1_Sec3'!D66,'Grade 1_Sec4'!D66)</f>
        <v>0</v>
      </c>
      <c r="E66" s="53">
        <f>SUM('Grade 1_Sec1'!E66,'Grade 1_Sec2'!E66,'Grade 1_Sec3'!E66,'Grade 1_Sec4'!E66)</f>
        <v>0</v>
      </c>
      <c r="F66" s="53">
        <f>SUM('Grade 1_Sec1'!F66,'Grade 1_Sec2'!F66,'Grade 1_Sec3'!F66,'Grade 1_Sec4'!F66)</f>
        <v>0</v>
      </c>
      <c r="G66" s="53">
        <f>SUM('Grade 1_Sec1'!G66,'Grade 1_Sec2'!G66,'Grade 1_Sec3'!G66,'Grade 1_Sec4'!G66)</f>
        <v>0</v>
      </c>
      <c r="H66" s="53">
        <f>SUM('Grade 1_Sec1'!H66,'Grade 1_Sec2'!H66,'Grade 1_Sec3'!H66,'Grade 1_Sec4'!H66)</f>
        <v>0</v>
      </c>
      <c r="I66" s="53">
        <f>SUM('Grade 1_Sec1'!I66,'Grade 1_Sec2'!I66,'Grade 1_Sec3'!I66,'Grade 1_Sec4'!I66)</f>
        <v>0</v>
      </c>
      <c r="J66" s="55">
        <f t="shared" ref="J66:J78" si="4">SUM(C66:I66)</f>
        <v>0</v>
      </c>
    </row>
    <row r="67" spans="2:10">
      <c r="B67" s="55">
        <v>2</v>
      </c>
      <c r="C67" s="53">
        <f>SUM('Grade 2_Sec1'!C67,'Grade 2_Sec2'!C67,'Grade 2_Sec3'!C67,'Grade 2_Sec4'!C67)</f>
        <v>0</v>
      </c>
      <c r="D67" s="53">
        <f>SUM('Grade 2_Sec1'!D67,'Grade 2_Sec2'!D67,'Grade 2_Sec3'!D67,'Grade 2_Sec4'!D67)</f>
        <v>0</v>
      </c>
      <c r="E67" s="53">
        <f>SUM('Grade 2_Sec1'!E67,'Grade 2_Sec2'!E67,'Grade 2_Sec3'!E67,'Grade 2_Sec4'!E67)</f>
        <v>0</v>
      </c>
      <c r="F67" s="53">
        <f>SUM('Grade 2_Sec1'!F67,'Grade 2_Sec2'!F67,'Grade 2_Sec3'!F67,'Grade 2_Sec4'!F67)</f>
        <v>0</v>
      </c>
      <c r="G67" s="53">
        <f>SUM('Grade 2_Sec1'!G67,'Grade 2_Sec2'!G67,'Grade 2_Sec3'!G67,'Grade 2_Sec4'!G67)</f>
        <v>0</v>
      </c>
      <c r="H67" s="53">
        <f>SUM('Grade 2_Sec1'!H67,'Grade 2_Sec2'!H67,'Grade 2_Sec3'!H67,'Grade 2_Sec4'!H67)</f>
        <v>0</v>
      </c>
      <c r="I67" s="53">
        <f>SUM('Grade 2_Sec1'!I67,'Grade 2_Sec2'!I67,'Grade 2_Sec3'!I67,'Grade 2_Sec4'!I67)</f>
        <v>0</v>
      </c>
      <c r="J67" s="55">
        <f t="shared" si="4"/>
        <v>0</v>
      </c>
    </row>
    <row r="68" spans="2:10">
      <c r="B68" s="55">
        <v>3</v>
      </c>
      <c r="C68" s="53">
        <f>SUM('Grade 3_Sec1'!C68,'Grade 3_Sec2'!C68,'Grade 3_Sec3'!C68,'Grade 3_Sec4'!C68)</f>
        <v>0</v>
      </c>
      <c r="D68" s="53">
        <f>SUM('Grade 3_Sec1'!D68,'Grade 3_Sec2'!D68,'Grade 3_Sec3'!D68,'Grade 3_Sec4'!D68)</f>
        <v>0</v>
      </c>
      <c r="E68" s="53">
        <f>SUM('Grade 3_Sec1'!E68,'Grade 3_Sec2'!E68,'Grade 3_Sec3'!E68,'Grade 3_Sec4'!E68)</f>
        <v>0</v>
      </c>
      <c r="F68" s="53">
        <f>SUM('Grade 3_Sec1'!F68,'Grade 3_Sec2'!F68,'Grade 3_Sec3'!F68,'Grade 3_Sec4'!F68)</f>
        <v>0</v>
      </c>
      <c r="G68" s="53">
        <f>SUM('Grade 3_Sec1'!G68,'Grade 3_Sec2'!G68,'Grade 3_Sec3'!G68,'Grade 3_Sec4'!G68)</f>
        <v>0</v>
      </c>
      <c r="H68" s="53">
        <f>SUM('Grade 3_Sec1'!H68,'Grade 3_Sec2'!H68,'Grade 3_Sec3'!H68,'Grade 3_Sec4'!H68)</f>
        <v>0</v>
      </c>
      <c r="I68" s="53">
        <f>SUM('Grade 3_Sec1'!I68,'Grade 3_Sec2'!I68,'Grade 3_Sec3'!I68,'Grade 3_Sec4'!I68)</f>
        <v>0</v>
      </c>
      <c r="J68" s="55">
        <f t="shared" si="4"/>
        <v>0</v>
      </c>
    </row>
    <row r="69" spans="2:10">
      <c r="B69" s="55">
        <v>4</v>
      </c>
      <c r="C69" s="53">
        <f>SUM('Grade 4_Sec1'!C69,'Grade 4_Sec2'!C69,'Grade 4_Sec3'!C69,'Grade 4_Sec4'!C69)</f>
        <v>0</v>
      </c>
      <c r="D69" s="53">
        <f>SUM('Grade 4_Sec1'!D69,'Grade 4_Sec2'!D69,'Grade 4_Sec3'!D69,'Grade 4_Sec4'!D69)</f>
        <v>0</v>
      </c>
      <c r="E69" s="53">
        <f>SUM('Grade 4_Sec1'!E69,'Grade 4_Sec2'!E69,'Grade 4_Sec3'!E69,'Grade 4_Sec4'!E69)</f>
        <v>0</v>
      </c>
      <c r="F69" s="53">
        <f>SUM('Grade 4_Sec1'!F69,'Grade 4_Sec2'!F69,'Grade 4_Sec3'!F69,'Grade 4_Sec4'!F69)</f>
        <v>0</v>
      </c>
      <c r="G69" s="53">
        <f>SUM('Grade 4_Sec1'!G69,'Grade 4_Sec2'!G69,'Grade 4_Sec3'!G69,'Grade 4_Sec4'!G69)</f>
        <v>0</v>
      </c>
      <c r="H69" s="53">
        <f>SUM('Grade 4_Sec1'!H69,'Grade 4_Sec2'!H69,'Grade 4_Sec3'!H69,'Grade 4_Sec4'!H69)</f>
        <v>0</v>
      </c>
      <c r="I69" s="53">
        <f>SUM('Grade 4_Sec1'!I69,'Grade 4_Sec2'!I69,'Grade 4_Sec3'!I69,'Grade 4_Sec4'!I69)</f>
        <v>0</v>
      </c>
      <c r="J69" s="55">
        <f t="shared" si="4"/>
        <v>0</v>
      </c>
    </row>
    <row r="70" spans="2:10">
      <c r="B70" s="55">
        <v>5</v>
      </c>
      <c r="C70" s="53">
        <f>SUM('Grade 5_Sec1'!C70,'Grade 5_Sec2'!C70,'Grade 5_Sec3'!C70,'Grade 5_Sec4'!C70)</f>
        <v>0</v>
      </c>
      <c r="D70" s="53">
        <f>SUM('Grade 5_Sec1'!D70,'Grade 5_Sec2'!D70,'Grade 5_Sec3'!D70,'Grade 5_Sec4'!D70)</f>
        <v>0</v>
      </c>
      <c r="E70" s="53">
        <f>SUM('Grade 5_Sec1'!E70,'Grade 5_Sec2'!E70,'Grade 5_Sec3'!E70,'Grade 5_Sec4'!E70)</f>
        <v>0</v>
      </c>
      <c r="F70" s="53">
        <f>SUM('Grade 5_Sec1'!F70,'Grade 5_Sec2'!F70,'Grade 5_Sec3'!F70,'Grade 5_Sec4'!F70)</f>
        <v>0</v>
      </c>
      <c r="G70" s="53">
        <f>SUM('Grade 5_Sec1'!G70,'Grade 5_Sec2'!G70,'Grade 5_Sec3'!G70,'Grade 5_Sec4'!G70)</f>
        <v>0</v>
      </c>
      <c r="H70" s="53">
        <f>SUM('Grade 5_Sec1'!H70,'Grade 5_Sec2'!H70,'Grade 5_Sec3'!H70,'Grade 5_Sec4'!H70)</f>
        <v>0</v>
      </c>
      <c r="I70" s="53">
        <f>SUM('Grade 5_Sec1'!I70,'Grade 5_Sec2'!I70,'Grade 5_Sec3'!I70,'Grade 5_Sec4'!I70)</f>
        <v>0</v>
      </c>
      <c r="J70" s="55">
        <f t="shared" si="4"/>
        <v>0</v>
      </c>
    </row>
    <row r="71" spans="2:10">
      <c r="B71" s="55">
        <v>6</v>
      </c>
      <c r="C71" s="53">
        <f>SUM('Grade 6_Sec1'!C71,'Grade 6_Sec2'!C71,'Grade 6_Sec3'!C71,'Grade 6_Sec4'!C71)</f>
        <v>0</v>
      </c>
      <c r="D71" s="53">
        <f>SUM('Grade 6_Sec1'!D71,'Grade 6_Sec2'!D71,'Grade 6_Sec3'!D71,'Grade 6_Sec4'!D71)</f>
        <v>0</v>
      </c>
      <c r="E71" s="53">
        <f>SUM('Grade 6_Sec1'!E71,'Grade 6_Sec2'!E71,'Grade 6_Sec3'!E71,'Grade 6_Sec4'!E71)</f>
        <v>0</v>
      </c>
      <c r="F71" s="53">
        <f>SUM('Grade 6_Sec1'!F71,'Grade 6_Sec2'!F71,'Grade 6_Sec3'!F71,'Grade 6_Sec4'!F71)</f>
        <v>0</v>
      </c>
      <c r="G71" s="53">
        <f>SUM('Grade 6_Sec1'!G71,'Grade 6_Sec2'!G71,'Grade 6_Sec3'!G71,'Grade 6_Sec4'!G71)</f>
        <v>0</v>
      </c>
      <c r="H71" s="53">
        <f>SUM('Grade 6_Sec1'!H71,'Grade 6_Sec2'!H71,'Grade 6_Sec3'!H71,'Grade 6_Sec4'!H71)</f>
        <v>0</v>
      </c>
      <c r="I71" s="53">
        <f>SUM('Grade 6_Sec1'!I71,'Grade 6_Sec2'!I71,'Grade 6_Sec3'!I71,'Grade 6_Sec4'!I71)</f>
        <v>0</v>
      </c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>
      <c r="B78" s="55" t="s">
        <v>94</v>
      </c>
      <c r="C78" s="53">
        <f>NonGraded!C78</f>
        <v>0</v>
      </c>
      <c r="D78" s="53">
        <f>NonGraded!D78</f>
        <v>0</v>
      </c>
      <c r="E78" s="53">
        <f>NonGraded!E78</f>
        <v>0</v>
      </c>
      <c r="F78" s="53">
        <f>NonGraded!F78</f>
        <v>0</v>
      </c>
      <c r="G78" s="53">
        <f>NonGraded!G78</f>
        <v>0</v>
      </c>
      <c r="H78" s="53">
        <f>NonGraded!H78</f>
        <v>0</v>
      </c>
      <c r="I78" s="53">
        <f>NonGraded!I78</f>
        <v>0</v>
      </c>
      <c r="J78" s="55">
        <f t="shared" si="4"/>
        <v>0</v>
      </c>
    </row>
    <row r="79" spans="2:10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>
      <c r="B84" s="55" t="s">
        <v>88</v>
      </c>
      <c r="C84" s="53">
        <f>SUM(Kinder_Sec1!C84,Kinder_Sec2!C84,Kinder_Sec3!C84,Kinder_Sec4!C84)</f>
        <v>0</v>
      </c>
      <c r="D84" s="53">
        <f>SUM(Kinder_Sec1!D84,Kinder_Sec2!D84,Kinder_Sec3!D84,Kinder_Sec4!D84)</f>
        <v>0</v>
      </c>
      <c r="E84" s="53">
        <f>SUM(Kinder_Sec1!E84,Kinder_Sec2!E84,Kinder_Sec3!E84,Kinder_Sec4!E84)</f>
        <v>0</v>
      </c>
      <c r="F84" s="53">
        <f>SUM(Kinder_Sec1!F84,Kinder_Sec2!F84,Kinder_Sec3!F84,Kinder_Sec4!F84)</f>
        <v>0</v>
      </c>
      <c r="G84" s="53">
        <f>SUM(Kinder_Sec1!G84,Kinder_Sec2!G84,Kinder_Sec3!G84,Kinder_Sec4!G84)</f>
        <v>0</v>
      </c>
      <c r="H84" s="53">
        <f>SUM(Kinder_Sec1!H84,Kinder_Sec2!H84,Kinder_Sec3!H84,Kinder_Sec4!H84)</f>
        <v>0</v>
      </c>
      <c r="I84" s="53">
        <f>SUM(Kinder_Sec1!I84,Kinder_Sec2!I84,Kinder_Sec3!I84,Kinder_Sec4!I84)</f>
        <v>0</v>
      </c>
      <c r="J84" s="53">
        <f>SUM(Kinder_Sec1!J84,Kinder_Sec2!J84,Kinder_Sec3!J84,Kinder_Sec4!J84)</f>
        <v>0</v>
      </c>
      <c r="K84" s="53">
        <f>SUM(Kinder_Sec1!K84,Kinder_Sec2!K84,Kinder_Sec3!K84,Kinder_Sec4!K84)</f>
        <v>0</v>
      </c>
      <c r="L84" s="53">
        <f>SUM(Kinder_Sec1!L84,Kinder_Sec2!L84,Kinder_Sec3!L84,Kinder_Sec4!L84)</f>
        <v>0</v>
      </c>
      <c r="M84" s="53">
        <f>SUM(Kinder_Sec1!M84,Kinder_Sec2!M84,Kinder_Sec3!M84,Kinder_Sec4!M84)</f>
        <v>0</v>
      </c>
      <c r="N84" s="53">
        <f>SUM(Kinder_Sec1!N84,Kinder_Sec2!N84,Kinder_Sec3!N84,Kinder_Sec4!N84)</f>
        <v>0</v>
      </c>
      <c r="O84" s="53">
        <f>SUM(Kinder_Sec1!O84,Kinder_Sec2!O84,Kinder_Sec3!O84,Kinder_Sec4!O84)</f>
        <v>0</v>
      </c>
      <c r="P84" s="53">
        <f>SUM(Kinder_Sec1!P84,Kinder_Sec2!P84,Kinder_Sec3!P84,Kinder_Sec4!P84)</f>
        <v>0</v>
      </c>
      <c r="Q84" s="53">
        <f>SUM(Kinder_Sec1!Q84,Kinder_Sec2!Q84,Kinder_Sec3!Q84,Kinder_Sec4!Q84)</f>
        <v>0</v>
      </c>
      <c r="R84" s="53">
        <f>SUM(Kinder_Sec1!R84,Kinder_Sec2!R84,Kinder_Sec3!R84,Kinder_Sec4!R84)</f>
        <v>0</v>
      </c>
      <c r="S84" s="37">
        <f>SUM(C84:R84)</f>
        <v>0</v>
      </c>
    </row>
    <row r="85" spans="2:19">
      <c r="B85" s="55">
        <v>1</v>
      </c>
      <c r="C85" s="53">
        <f>SUM('Grade 1_Sec1'!C85,'Grade 1_Sec2'!C85,'Grade 1_Sec3'!C85,'Grade 1_Sec4'!C85)</f>
        <v>0</v>
      </c>
      <c r="D85" s="53">
        <f>SUM('Grade 1_Sec1'!D85,'Grade 1_Sec2'!D85,'Grade 1_Sec3'!D85,'Grade 1_Sec4'!D85)</f>
        <v>0</v>
      </c>
      <c r="E85" s="53">
        <f>SUM('Grade 1_Sec1'!E85,'Grade 1_Sec2'!E85,'Grade 1_Sec3'!E85,'Grade 1_Sec4'!E85)</f>
        <v>0</v>
      </c>
      <c r="F85" s="53">
        <f>SUM('Grade 1_Sec1'!F85,'Grade 1_Sec2'!F85,'Grade 1_Sec3'!F85,'Grade 1_Sec4'!F85)</f>
        <v>0</v>
      </c>
      <c r="G85" s="53">
        <f>SUM('Grade 1_Sec1'!G85,'Grade 1_Sec2'!G85,'Grade 1_Sec3'!G85,'Grade 1_Sec4'!G85)</f>
        <v>0</v>
      </c>
      <c r="H85" s="53">
        <f>SUM('Grade 1_Sec1'!H85,'Grade 1_Sec2'!H85,'Grade 1_Sec3'!H85,'Grade 1_Sec4'!H85)</f>
        <v>0</v>
      </c>
      <c r="I85" s="53">
        <f>SUM('Grade 1_Sec1'!I85,'Grade 1_Sec2'!I85,'Grade 1_Sec3'!I85,'Grade 1_Sec4'!I85)</f>
        <v>0</v>
      </c>
      <c r="J85" s="53">
        <f>SUM('Grade 1_Sec1'!J85,'Grade 1_Sec2'!J85,'Grade 1_Sec3'!J85,'Grade 1_Sec4'!J85)</f>
        <v>0</v>
      </c>
      <c r="K85" s="53">
        <f>SUM('Grade 1_Sec1'!K85,'Grade 1_Sec2'!K85,'Grade 1_Sec3'!K85,'Grade 1_Sec4'!K85)</f>
        <v>0</v>
      </c>
      <c r="L85" s="53">
        <f>SUM('Grade 1_Sec1'!L85,'Grade 1_Sec2'!L85,'Grade 1_Sec3'!L85,'Grade 1_Sec4'!L85)</f>
        <v>0</v>
      </c>
      <c r="M85" s="53">
        <f>SUM('Grade 1_Sec1'!M85,'Grade 1_Sec2'!M85,'Grade 1_Sec3'!M85,'Grade 1_Sec4'!M85)</f>
        <v>0</v>
      </c>
      <c r="N85" s="53">
        <f>SUM('Grade 1_Sec1'!N85,'Grade 1_Sec2'!N85,'Grade 1_Sec3'!N85,'Grade 1_Sec4'!N85)</f>
        <v>0</v>
      </c>
      <c r="O85" s="53">
        <f>SUM('Grade 1_Sec1'!O85,'Grade 1_Sec2'!O85,'Grade 1_Sec3'!O85,'Grade 1_Sec4'!O85)</f>
        <v>0</v>
      </c>
      <c r="P85" s="53">
        <f>SUM('Grade 1_Sec1'!P85,'Grade 1_Sec2'!P85,'Grade 1_Sec3'!P85,'Grade 1_Sec4'!P85)</f>
        <v>0</v>
      </c>
      <c r="Q85" s="53">
        <f>SUM('Grade 1_Sec1'!Q85,'Grade 1_Sec2'!Q85,'Grade 1_Sec3'!Q85,'Grade 1_Sec4'!Q85)</f>
        <v>0</v>
      </c>
      <c r="R85" s="53">
        <f>SUM('Grade 1_Sec1'!R85,'Grade 1_Sec2'!R85,'Grade 1_Sec3'!R85,'Grade 1_Sec4'!R85)</f>
        <v>0</v>
      </c>
      <c r="S85" s="37">
        <f t="shared" ref="S85:S97" si="6">SUM(C85:R85)</f>
        <v>0</v>
      </c>
    </row>
    <row r="86" spans="2:19">
      <c r="B86" s="55">
        <v>2</v>
      </c>
      <c r="C86" s="53">
        <f>SUM('Grade 2_Sec1'!C86,'Grade 2_Sec2'!C86,'Grade 2_Sec3'!C86,'Grade 2_Sec4'!C86)</f>
        <v>0</v>
      </c>
      <c r="D86" s="53">
        <f>SUM('Grade 2_Sec1'!D86,'Grade 2_Sec2'!D86,'Grade 2_Sec3'!D86,'Grade 2_Sec4'!D86)</f>
        <v>0</v>
      </c>
      <c r="E86" s="53">
        <f>SUM('Grade 2_Sec1'!E86,'Grade 2_Sec2'!E86,'Grade 2_Sec3'!E86,'Grade 2_Sec4'!E86)</f>
        <v>0</v>
      </c>
      <c r="F86" s="53">
        <f>SUM('Grade 2_Sec1'!F86,'Grade 2_Sec2'!F86,'Grade 2_Sec3'!F86,'Grade 2_Sec4'!F86)</f>
        <v>0</v>
      </c>
      <c r="G86" s="53">
        <f>SUM('Grade 2_Sec1'!G86,'Grade 2_Sec2'!G86,'Grade 2_Sec3'!G86,'Grade 2_Sec4'!G86)</f>
        <v>0</v>
      </c>
      <c r="H86" s="53">
        <f>SUM('Grade 2_Sec1'!H86,'Grade 2_Sec2'!H86,'Grade 2_Sec3'!H86,'Grade 2_Sec4'!H86)</f>
        <v>0</v>
      </c>
      <c r="I86" s="53">
        <f>SUM('Grade 2_Sec1'!I86,'Grade 2_Sec2'!I86,'Grade 2_Sec3'!I86,'Grade 2_Sec4'!I86)</f>
        <v>0</v>
      </c>
      <c r="J86" s="53">
        <f>SUM('Grade 2_Sec1'!J86,'Grade 2_Sec2'!J86,'Grade 2_Sec3'!J86,'Grade 2_Sec4'!J86)</f>
        <v>0</v>
      </c>
      <c r="K86" s="53">
        <f>SUM('Grade 2_Sec1'!K86,'Grade 2_Sec2'!K86,'Grade 2_Sec3'!K86,'Grade 2_Sec4'!K86)</f>
        <v>0</v>
      </c>
      <c r="L86" s="53">
        <f>SUM('Grade 2_Sec1'!L86,'Grade 2_Sec2'!L86,'Grade 2_Sec3'!L86,'Grade 2_Sec4'!L86)</f>
        <v>0</v>
      </c>
      <c r="M86" s="53">
        <f>SUM('Grade 2_Sec1'!M86,'Grade 2_Sec2'!M86,'Grade 2_Sec3'!M86,'Grade 2_Sec4'!M86)</f>
        <v>0</v>
      </c>
      <c r="N86" s="53">
        <f>SUM('Grade 2_Sec1'!N86,'Grade 2_Sec2'!N86,'Grade 2_Sec3'!N86,'Grade 2_Sec4'!N86)</f>
        <v>0</v>
      </c>
      <c r="O86" s="53">
        <f>SUM('Grade 2_Sec1'!O86,'Grade 2_Sec2'!O86,'Grade 2_Sec3'!O86,'Grade 2_Sec4'!O86)</f>
        <v>0</v>
      </c>
      <c r="P86" s="53">
        <f>SUM('Grade 2_Sec1'!P86,'Grade 2_Sec2'!P86,'Grade 2_Sec3'!P86,'Grade 2_Sec4'!P86)</f>
        <v>0</v>
      </c>
      <c r="Q86" s="53">
        <f>SUM('Grade 2_Sec1'!Q86,'Grade 2_Sec2'!Q86,'Grade 2_Sec3'!Q86,'Grade 2_Sec4'!Q86)</f>
        <v>0</v>
      </c>
      <c r="R86" s="53">
        <f>SUM('Grade 2_Sec1'!R86,'Grade 2_Sec2'!R86,'Grade 2_Sec3'!R86,'Grade 2_Sec4'!R86)</f>
        <v>0</v>
      </c>
      <c r="S86" s="37">
        <f t="shared" si="6"/>
        <v>0</v>
      </c>
    </row>
    <row r="87" spans="2:19">
      <c r="B87" s="55">
        <v>3</v>
      </c>
      <c r="C87" s="53">
        <f>SUM('Grade 3_Sec1'!C87,'Grade 3_Sec2'!C87,'Grade 3_Sec3'!C87,'Grade 3_Sec4'!C87)</f>
        <v>0</v>
      </c>
      <c r="D87" s="53">
        <f>SUM('Grade 3_Sec1'!D87,'Grade 3_Sec2'!D87,'Grade 3_Sec3'!D87,'Grade 3_Sec4'!D87)</f>
        <v>0</v>
      </c>
      <c r="E87" s="53">
        <f>SUM('Grade 3_Sec1'!E87,'Grade 3_Sec2'!E87,'Grade 3_Sec3'!E87,'Grade 3_Sec4'!E87)</f>
        <v>0</v>
      </c>
      <c r="F87" s="53">
        <f>SUM('Grade 3_Sec1'!F87,'Grade 3_Sec2'!F87,'Grade 3_Sec3'!F87,'Grade 3_Sec4'!F87)</f>
        <v>0</v>
      </c>
      <c r="G87" s="53">
        <f>SUM('Grade 3_Sec1'!G87,'Grade 3_Sec2'!G87,'Grade 3_Sec3'!G87,'Grade 3_Sec4'!G87)</f>
        <v>0</v>
      </c>
      <c r="H87" s="53">
        <f>SUM('Grade 3_Sec1'!H87,'Grade 3_Sec2'!H87,'Grade 3_Sec3'!H87,'Grade 3_Sec4'!H87)</f>
        <v>0</v>
      </c>
      <c r="I87" s="53">
        <f>SUM('Grade 3_Sec1'!I87,'Grade 3_Sec2'!I87,'Grade 3_Sec3'!I87,'Grade 3_Sec4'!I87)</f>
        <v>0</v>
      </c>
      <c r="J87" s="53">
        <f>SUM('Grade 3_Sec1'!J87,'Grade 3_Sec2'!J87,'Grade 3_Sec3'!J87,'Grade 3_Sec4'!J87)</f>
        <v>0</v>
      </c>
      <c r="K87" s="53">
        <f>SUM('Grade 3_Sec1'!K87,'Grade 3_Sec2'!K87,'Grade 3_Sec3'!K87,'Grade 3_Sec4'!K87)</f>
        <v>0</v>
      </c>
      <c r="L87" s="53">
        <f>SUM('Grade 3_Sec1'!L87,'Grade 3_Sec2'!L87,'Grade 3_Sec3'!L87,'Grade 3_Sec4'!L87)</f>
        <v>0</v>
      </c>
      <c r="M87" s="53">
        <f>SUM('Grade 3_Sec1'!M87,'Grade 3_Sec2'!M87,'Grade 3_Sec3'!M87,'Grade 3_Sec4'!M87)</f>
        <v>0</v>
      </c>
      <c r="N87" s="53">
        <f>SUM('Grade 3_Sec1'!N87,'Grade 3_Sec2'!N87,'Grade 3_Sec3'!N87,'Grade 3_Sec4'!N87)</f>
        <v>0</v>
      </c>
      <c r="O87" s="53">
        <f>SUM('Grade 3_Sec1'!O87,'Grade 3_Sec2'!O87,'Grade 3_Sec3'!O87,'Grade 3_Sec4'!O87)</f>
        <v>0</v>
      </c>
      <c r="P87" s="53">
        <f>SUM('Grade 3_Sec1'!P87,'Grade 3_Sec2'!P87,'Grade 3_Sec3'!P87,'Grade 3_Sec4'!P87)</f>
        <v>0</v>
      </c>
      <c r="Q87" s="53">
        <f>SUM('Grade 3_Sec1'!Q87,'Grade 3_Sec2'!Q87,'Grade 3_Sec3'!Q87,'Grade 3_Sec4'!Q87)</f>
        <v>0</v>
      </c>
      <c r="R87" s="53">
        <f>SUM('Grade 3_Sec1'!R87,'Grade 3_Sec2'!R87,'Grade 3_Sec3'!R87,'Grade 3_Sec4'!R87)</f>
        <v>0</v>
      </c>
      <c r="S87" s="37">
        <f t="shared" si="6"/>
        <v>0</v>
      </c>
    </row>
    <row r="88" spans="2:19">
      <c r="B88" s="55">
        <v>4</v>
      </c>
      <c r="C88" s="53">
        <f>SUM('Grade 4_Sec1'!C88,'Grade 4_Sec2'!C88,'Grade 4_Sec3'!C88,'Grade 4_Sec4'!C88)</f>
        <v>0</v>
      </c>
      <c r="D88" s="53">
        <f>SUM('Grade 4_Sec1'!D88,'Grade 4_Sec2'!D88,'Grade 4_Sec3'!D88,'Grade 4_Sec4'!D88)</f>
        <v>0</v>
      </c>
      <c r="E88" s="53">
        <f>SUM('Grade 4_Sec1'!E88,'Grade 4_Sec2'!E88,'Grade 4_Sec3'!E88,'Grade 4_Sec4'!E88)</f>
        <v>0</v>
      </c>
      <c r="F88" s="53">
        <f>SUM('Grade 4_Sec1'!F88,'Grade 4_Sec2'!F88,'Grade 4_Sec3'!F88,'Grade 4_Sec4'!F88)</f>
        <v>0</v>
      </c>
      <c r="G88" s="53">
        <f>SUM('Grade 4_Sec1'!G88,'Grade 4_Sec2'!G88,'Grade 4_Sec3'!G88,'Grade 4_Sec4'!G88)</f>
        <v>0</v>
      </c>
      <c r="H88" s="53">
        <f>SUM('Grade 4_Sec1'!H88,'Grade 4_Sec2'!H88,'Grade 4_Sec3'!H88,'Grade 4_Sec4'!H88)</f>
        <v>0</v>
      </c>
      <c r="I88" s="53">
        <f>SUM('Grade 4_Sec1'!I88,'Grade 4_Sec2'!I88,'Grade 4_Sec3'!I88,'Grade 4_Sec4'!I88)</f>
        <v>0</v>
      </c>
      <c r="J88" s="53">
        <f>SUM('Grade 4_Sec1'!J88,'Grade 4_Sec2'!J88,'Grade 4_Sec3'!J88,'Grade 4_Sec4'!J88)</f>
        <v>0</v>
      </c>
      <c r="K88" s="53">
        <f>SUM('Grade 4_Sec1'!K88,'Grade 4_Sec2'!K88,'Grade 4_Sec3'!K88,'Grade 4_Sec4'!K88)</f>
        <v>0</v>
      </c>
      <c r="L88" s="53">
        <f>SUM('Grade 4_Sec1'!L88,'Grade 4_Sec2'!L88,'Grade 4_Sec3'!L88,'Grade 4_Sec4'!L88)</f>
        <v>0</v>
      </c>
      <c r="M88" s="53">
        <f>SUM('Grade 4_Sec1'!M88,'Grade 4_Sec2'!M88,'Grade 4_Sec3'!M88,'Grade 4_Sec4'!M88)</f>
        <v>0</v>
      </c>
      <c r="N88" s="53">
        <f>SUM('Grade 4_Sec1'!N88,'Grade 4_Sec2'!N88,'Grade 4_Sec3'!N88,'Grade 4_Sec4'!N88)</f>
        <v>0</v>
      </c>
      <c r="O88" s="53">
        <f>SUM('Grade 4_Sec1'!O88,'Grade 4_Sec2'!O88,'Grade 4_Sec3'!O88,'Grade 4_Sec4'!O88)</f>
        <v>0</v>
      </c>
      <c r="P88" s="53">
        <f>SUM('Grade 4_Sec1'!P88,'Grade 4_Sec2'!P88,'Grade 4_Sec3'!P88,'Grade 4_Sec4'!P88)</f>
        <v>0</v>
      </c>
      <c r="Q88" s="53">
        <f>SUM('Grade 4_Sec1'!Q88,'Grade 4_Sec2'!Q88,'Grade 4_Sec3'!Q88,'Grade 4_Sec4'!Q88)</f>
        <v>0</v>
      </c>
      <c r="R88" s="53">
        <f>SUM('Grade 4_Sec1'!R88,'Grade 4_Sec2'!R88,'Grade 4_Sec3'!R88,'Grade 4_Sec4'!R88)</f>
        <v>0</v>
      </c>
      <c r="S88" s="37">
        <f t="shared" si="6"/>
        <v>0</v>
      </c>
    </row>
    <row r="89" spans="2:19">
      <c r="B89" s="55">
        <v>5</v>
      </c>
      <c r="C89" s="53">
        <f>SUM('Grade 5_Sec1'!C89,'Grade 5_Sec2'!C89,'Grade 5_Sec3'!C89,'Grade 5_Sec4'!C89)</f>
        <v>0</v>
      </c>
      <c r="D89" s="53">
        <f>SUM('Grade 5_Sec1'!D89,'Grade 5_Sec2'!D89,'Grade 5_Sec3'!D89,'Grade 5_Sec4'!D89)</f>
        <v>0</v>
      </c>
      <c r="E89" s="53">
        <f>SUM('Grade 5_Sec1'!E89,'Grade 5_Sec2'!E89,'Grade 5_Sec3'!E89,'Grade 5_Sec4'!E89)</f>
        <v>0</v>
      </c>
      <c r="F89" s="53">
        <f>SUM('Grade 5_Sec1'!F89,'Grade 5_Sec2'!F89,'Grade 5_Sec3'!F89,'Grade 5_Sec4'!F89)</f>
        <v>0</v>
      </c>
      <c r="G89" s="53">
        <f>SUM('Grade 5_Sec1'!G89,'Grade 5_Sec2'!G89,'Grade 5_Sec3'!G89,'Grade 5_Sec4'!G89)</f>
        <v>0</v>
      </c>
      <c r="H89" s="53">
        <f>SUM('Grade 5_Sec1'!H89,'Grade 5_Sec2'!H89,'Grade 5_Sec3'!H89,'Grade 5_Sec4'!H89)</f>
        <v>0</v>
      </c>
      <c r="I89" s="53">
        <f>SUM('Grade 5_Sec1'!I89,'Grade 5_Sec2'!I89,'Grade 5_Sec3'!I89,'Grade 5_Sec4'!I89)</f>
        <v>0</v>
      </c>
      <c r="J89" s="53">
        <f>SUM('Grade 5_Sec1'!J89,'Grade 5_Sec2'!J89,'Grade 5_Sec3'!J89,'Grade 5_Sec4'!J89)</f>
        <v>0</v>
      </c>
      <c r="K89" s="53">
        <f>SUM('Grade 5_Sec1'!K89,'Grade 5_Sec2'!K89,'Grade 5_Sec3'!K89,'Grade 5_Sec4'!K89)</f>
        <v>0</v>
      </c>
      <c r="L89" s="53">
        <f>SUM('Grade 5_Sec1'!L89,'Grade 5_Sec2'!L89,'Grade 5_Sec3'!L89,'Grade 5_Sec4'!L89)</f>
        <v>0</v>
      </c>
      <c r="M89" s="53">
        <f>SUM('Grade 5_Sec1'!M89,'Grade 5_Sec2'!M89,'Grade 5_Sec3'!M89,'Grade 5_Sec4'!M89)</f>
        <v>0</v>
      </c>
      <c r="N89" s="53">
        <f>SUM('Grade 5_Sec1'!N89,'Grade 5_Sec2'!N89,'Grade 5_Sec3'!N89,'Grade 5_Sec4'!N89)</f>
        <v>0</v>
      </c>
      <c r="O89" s="53">
        <f>SUM('Grade 5_Sec1'!O89,'Grade 5_Sec2'!O89,'Grade 5_Sec3'!O89,'Grade 5_Sec4'!O89)</f>
        <v>0</v>
      </c>
      <c r="P89" s="53">
        <f>SUM('Grade 5_Sec1'!P89,'Grade 5_Sec2'!P89,'Grade 5_Sec3'!P89,'Grade 5_Sec4'!P89)</f>
        <v>0</v>
      </c>
      <c r="Q89" s="53">
        <f>SUM('Grade 5_Sec1'!Q89,'Grade 5_Sec2'!Q89,'Grade 5_Sec3'!Q89,'Grade 5_Sec4'!Q89)</f>
        <v>0</v>
      </c>
      <c r="R89" s="53">
        <f>SUM('Grade 5_Sec1'!R89,'Grade 5_Sec2'!R89,'Grade 5_Sec3'!R89,'Grade 5_Sec4'!R89)</f>
        <v>0</v>
      </c>
      <c r="S89" s="37">
        <f t="shared" si="6"/>
        <v>0</v>
      </c>
    </row>
    <row r="90" spans="2:19">
      <c r="B90" s="55">
        <v>6</v>
      </c>
      <c r="C90" s="53">
        <f>SUM('Grade 6_Sec1'!C90,'Grade 6_Sec2'!C90,'Grade 6_Sec3'!C90,'Grade 6_Sec4'!C90)</f>
        <v>0</v>
      </c>
      <c r="D90" s="53">
        <f>SUM('Grade 6_Sec1'!D90,'Grade 6_Sec2'!D90,'Grade 6_Sec3'!D90,'Grade 6_Sec4'!D90)</f>
        <v>0</v>
      </c>
      <c r="E90" s="53">
        <f>SUM('Grade 6_Sec1'!E90,'Grade 6_Sec2'!E90,'Grade 6_Sec3'!E90,'Grade 6_Sec4'!E90)</f>
        <v>0</v>
      </c>
      <c r="F90" s="53">
        <f>SUM('Grade 6_Sec1'!F90,'Grade 6_Sec2'!F90,'Grade 6_Sec3'!F90,'Grade 6_Sec4'!F90)</f>
        <v>0</v>
      </c>
      <c r="G90" s="53">
        <f>SUM('Grade 6_Sec1'!G90,'Grade 6_Sec2'!G90,'Grade 6_Sec3'!G90,'Grade 6_Sec4'!G90)</f>
        <v>0</v>
      </c>
      <c r="H90" s="53">
        <f>SUM('Grade 6_Sec1'!H90,'Grade 6_Sec2'!H90,'Grade 6_Sec3'!H90,'Grade 6_Sec4'!H90)</f>
        <v>0</v>
      </c>
      <c r="I90" s="53">
        <f>SUM('Grade 6_Sec1'!I90,'Grade 6_Sec2'!I90,'Grade 6_Sec3'!I90,'Grade 6_Sec4'!I90)</f>
        <v>0</v>
      </c>
      <c r="J90" s="53">
        <f>SUM('Grade 6_Sec1'!J90,'Grade 6_Sec2'!J90,'Grade 6_Sec3'!J90,'Grade 6_Sec4'!J90)</f>
        <v>0</v>
      </c>
      <c r="K90" s="53">
        <f>SUM('Grade 6_Sec1'!K90,'Grade 6_Sec2'!K90,'Grade 6_Sec3'!K90,'Grade 6_Sec4'!K90)</f>
        <v>0</v>
      </c>
      <c r="L90" s="53">
        <f>SUM('Grade 6_Sec1'!L90,'Grade 6_Sec2'!L90,'Grade 6_Sec3'!L90,'Grade 6_Sec4'!L90)</f>
        <v>0</v>
      </c>
      <c r="M90" s="53">
        <f>SUM('Grade 6_Sec1'!M90,'Grade 6_Sec2'!M90,'Grade 6_Sec3'!M90,'Grade 6_Sec4'!M90)</f>
        <v>0</v>
      </c>
      <c r="N90" s="53">
        <f>SUM('Grade 6_Sec1'!N90,'Grade 6_Sec2'!N90,'Grade 6_Sec3'!N90,'Grade 6_Sec4'!N90)</f>
        <v>0</v>
      </c>
      <c r="O90" s="53">
        <f>SUM('Grade 6_Sec1'!O90,'Grade 6_Sec2'!O90,'Grade 6_Sec3'!O90,'Grade 6_Sec4'!O90)</f>
        <v>0</v>
      </c>
      <c r="P90" s="53">
        <f>SUM('Grade 6_Sec1'!P90,'Grade 6_Sec2'!P90,'Grade 6_Sec3'!P90,'Grade 6_Sec4'!P90)</f>
        <v>0</v>
      </c>
      <c r="Q90" s="53">
        <f>SUM('Grade 6_Sec1'!Q90,'Grade 6_Sec2'!Q90,'Grade 6_Sec3'!Q90,'Grade 6_Sec4'!Q90)</f>
        <v>0</v>
      </c>
      <c r="R90" s="53">
        <f>SUM('Grade 6_Sec1'!R90,'Grade 6_Sec2'!R90,'Grade 6_Sec3'!R90,'Grade 6_Sec4'!R90)</f>
        <v>0</v>
      </c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>
      <c r="B97" s="55" t="s">
        <v>94</v>
      </c>
      <c r="C97" s="53">
        <f>NonGraded!C97</f>
        <v>0</v>
      </c>
      <c r="D97" s="53">
        <f>NonGraded!D97</f>
        <v>0</v>
      </c>
      <c r="E97" s="53">
        <f>NonGraded!E97</f>
        <v>0</v>
      </c>
      <c r="F97" s="53">
        <f>NonGraded!F97</f>
        <v>0</v>
      </c>
      <c r="G97" s="53">
        <f>NonGraded!G97</f>
        <v>0</v>
      </c>
      <c r="H97" s="53">
        <f>NonGraded!H97</f>
        <v>0</v>
      </c>
      <c r="I97" s="53">
        <f>NonGraded!I97</f>
        <v>0</v>
      </c>
      <c r="J97" s="53">
        <f>NonGraded!J97</f>
        <v>0</v>
      </c>
      <c r="K97" s="53">
        <f>NonGraded!K97</f>
        <v>0</v>
      </c>
      <c r="L97" s="53">
        <f>NonGraded!L97</f>
        <v>0</v>
      </c>
      <c r="M97" s="53">
        <f>NonGraded!M97</f>
        <v>0</v>
      </c>
      <c r="N97" s="53">
        <f>NonGraded!N97</f>
        <v>0</v>
      </c>
      <c r="O97" s="53">
        <f>NonGraded!O97</f>
        <v>0</v>
      </c>
      <c r="P97" s="53">
        <f>NonGraded!P97</f>
        <v>0</v>
      </c>
      <c r="Q97" s="53">
        <f>NonGraded!Q97</f>
        <v>0</v>
      </c>
      <c r="R97" s="53">
        <f>NonGraded!R97</f>
        <v>0</v>
      </c>
      <c r="S97" s="37">
        <f t="shared" si="6"/>
        <v>0</v>
      </c>
    </row>
    <row r="98" spans="2:19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>
      <c r="B103" s="55" t="s">
        <v>88</v>
      </c>
      <c r="C103" s="53">
        <f>SUM(Kinder_Sec1!C103,Kinder_Sec2!C103,Kinder_Sec3!C103,Kinder_Sec4!C103)</f>
        <v>0</v>
      </c>
      <c r="D103" s="53">
        <f>SUM(Kinder_Sec1!D103,Kinder_Sec2!D103,Kinder_Sec3!D103,Kinder_Sec4!D103)</f>
        <v>0</v>
      </c>
      <c r="E103" s="53">
        <f>SUM(Kinder_Sec1!E103,Kinder_Sec2!E103,Kinder_Sec3!E103,Kinder_Sec4!E103)</f>
        <v>0</v>
      </c>
      <c r="F103" s="53">
        <f>SUM(Kinder_Sec1!F103,Kinder_Sec2!F103,Kinder_Sec3!F103,Kinder_Sec4!F103)</f>
        <v>0</v>
      </c>
      <c r="G103" s="53">
        <f>SUM(Kinder_Sec1!G103,Kinder_Sec2!G103,Kinder_Sec3!G103,Kinder_Sec4!G103)</f>
        <v>0</v>
      </c>
      <c r="H103" s="53">
        <f>SUM(Kinder_Sec1!H103,Kinder_Sec2!H103,Kinder_Sec3!H103,Kinder_Sec4!H103)</f>
        <v>0</v>
      </c>
      <c r="I103" s="53">
        <f>SUM(Kinder_Sec1!I103,Kinder_Sec2!I103,Kinder_Sec3!I103,Kinder_Sec4!I103)</f>
        <v>0</v>
      </c>
      <c r="J103" s="53">
        <f>SUM(Kinder_Sec1!J103,Kinder_Sec2!J103,Kinder_Sec3!J103,Kinder_Sec4!J103)</f>
        <v>0</v>
      </c>
      <c r="K103" s="53">
        <f>SUM(Kinder_Sec1!K103,Kinder_Sec2!K103,Kinder_Sec3!K103,Kinder_Sec4!K103)</f>
        <v>0</v>
      </c>
      <c r="L103" s="53">
        <f>SUM(Kinder_Sec1!L103,Kinder_Sec2!L103,Kinder_Sec3!L103,Kinder_Sec4!L103)</f>
        <v>0</v>
      </c>
      <c r="M103" s="53">
        <f>SUM(Kinder_Sec1!M103,Kinder_Sec2!M103,Kinder_Sec3!M103,Kinder_Sec4!M103)</f>
        <v>0</v>
      </c>
      <c r="N103" s="53">
        <f>SUM(Kinder_Sec1!N103,Kinder_Sec2!N103,Kinder_Sec3!N103,Kinder_Sec4!N103)</f>
        <v>0</v>
      </c>
      <c r="O103" s="53">
        <f>SUM(Kinder_Sec1!O103,Kinder_Sec2!O103,Kinder_Sec3!O103,Kinder_Sec4!O103)</f>
        <v>0</v>
      </c>
      <c r="P103" s="37">
        <f>SUM(C103:O103)</f>
        <v>0</v>
      </c>
    </row>
    <row r="104" spans="2:19">
      <c r="B104" s="55">
        <v>1</v>
      </c>
      <c r="C104" s="53">
        <f>SUM('Grade 1_Sec1'!C104,'Grade 1_Sec2'!C104,'Grade 1_Sec3'!C104,'Grade 1_Sec4'!C104)</f>
        <v>0</v>
      </c>
      <c r="D104" s="53">
        <f>SUM('Grade 1_Sec1'!D104,'Grade 1_Sec2'!D104,'Grade 1_Sec3'!D104,'Grade 1_Sec4'!D104)</f>
        <v>0</v>
      </c>
      <c r="E104" s="53">
        <f>SUM('Grade 1_Sec1'!E104,'Grade 1_Sec2'!E104,'Grade 1_Sec3'!E104,'Grade 1_Sec4'!E104)</f>
        <v>0</v>
      </c>
      <c r="F104" s="53">
        <f>SUM('Grade 1_Sec1'!F104,'Grade 1_Sec2'!F104,'Grade 1_Sec3'!F104,'Grade 1_Sec4'!F104)</f>
        <v>0</v>
      </c>
      <c r="G104" s="53">
        <f>SUM('Grade 1_Sec1'!G104,'Grade 1_Sec2'!G104,'Grade 1_Sec3'!G104,'Grade 1_Sec4'!G104)</f>
        <v>0</v>
      </c>
      <c r="H104" s="53">
        <f>SUM('Grade 1_Sec1'!H104,'Grade 1_Sec2'!H104,'Grade 1_Sec3'!H104,'Grade 1_Sec4'!H104)</f>
        <v>0</v>
      </c>
      <c r="I104" s="53">
        <f>SUM('Grade 1_Sec1'!I104,'Grade 1_Sec2'!I104,'Grade 1_Sec3'!I104,'Grade 1_Sec4'!I104)</f>
        <v>0</v>
      </c>
      <c r="J104" s="53">
        <f>SUM('Grade 1_Sec1'!J104,'Grade 1_Sec2'!J104,'Grade 1_Sec3'!J104,'Grade 1_Sec4'!J104)</f>
        <v>0</v>
      </c>
      <c r="K104" s="53">
        <f>SUM('Grade 1_Sec1'!K104,'Grade 1_Sec2'!K104,'Grade 1_Sec3'!K104,'Grade 1_Sec4'!K104)</f>
        <v>0</v>
      </c>
      <c r="L104" s="53">
        <f>SUM('Grade 1_Sec1'!L104,'Grade 1_Sec2'!L104,'Grade 1_Sec3'!L104,'Grade 1_Sec4'!L104)</f>
        <v>0</v>
      </c>
      <c r="M104" s="53">
        <f>SUM('Grade 1_Sec1'!M104,'Grade 1_Sec2'!M104,'Grade 1_Sec3'!M104,'Grade 1_Sec4'!M104)</f>
        <v>0</v>
      </c>
      <c r="N104" s="53">
        <f>SUM('Grade 1_Sec1'!N104,'Grade 1_Sec2'!N104,'Grade 1_Sec3'!N104,'Grade 1_Sec4'!N104)</f>
        <v>0</v>
      </c>
      <c r="O104" s="53">
        <f>SUM('Grade 1_Sec1'!O104,'Grade 1_Sec2'!O104,'Grade 1_Sec3'!O104,'Grade 1_Sec4'!O104)</f>
        <v>0</v>
      </c>
      <c r="P104" s="37">
        <f t="shared" ref="P104:P117" si="8">SUM(C104:O104)</f>
        <v>0</v>
      </c>
    </row>
    <row r="105" spans="2:19">
      <c r="B105" s="55">
        <v>2</v>
      </c>
      <c r="C105" s="53">
        <f>SUM('Grade 2_Sec1'!C105,'Grade 2_Sec2'!C105,'Grade 2_Sec3'!C105,'Grade 2_Sec4'!C105)</f>
        <v>0</v>
      </c>
      <c r="D105" s="53">
        <f>SUM('Grade 2_Sec1'!D105,'Grade 2_Sec2'!D105,'Grade 2_Sec3'!D105,'Grade 2_Sec4'!D105)</f>
        <v>0</v>
      </c>
      <c r="E105" s="53">
        <f>SUM('Grade 2_Sec1'!E105,'Grade 2_Sec2'!E105,'Grade 2_Sec3'!E105,'Grade 2_Sec4'!E105)</f>
        <v>0</v>
      </c>
      <c r="F105" s="53">
        <f>SUM('Grade 2_Sec1'!F105,'Grade 2_Sec2'!F105,'Grade 2_Sec3'!F105,'Grade 2_Sec4'!F105)</f>
        <v>0</v>
      </c>
      <c r="G105" s="53">
        <f>SUM('Grade 2_Sec1'!G105,'Grade 2_Sec2'!G105,'Grade 2_Sec3'!G105,'Grade 2_Sec4'!G105)</f>
        <v>0</v>
      </c>
      <c r="H105" s="53">
        <f>SUM('Grade 2_Sec1'!H105,'Grade 2_Sec2'!H105,'Grade 2_Sec3'!H105,'Grade 2_Sec4'!H105)</f>
        <v>0</v>
      </c>
      <c r="I105" s="53">
        <f>SUM('Grade 2_Sec1'!I105,'Grade 2_Sec2'!I105,'Grade 2_Sec3'!I105,'Grade 2_Sec4'!I105)</f>
        <v>0</v>
      </c>
      <c r="J105" s="53">
        <f>SUM('Grade 2_Sec1'!J105,'Grade 2_Sec2'!J105,'Grade 2_Sec3'!J105,'Grade 2_Sec4'!J105)</f>
        <v>0</v>
      </c>
      <c r="K105" s="53">
        <f>SUM('Grade 2_Sec1'!K105,'Grade 2_Sec2'!K105,'Grade 2_Sec3'!K105,'Grade 2_Sec4'!K105)</f>
        <v>0</v>
      </c>
      <c r="L105" s="53">
        <f>SUM('Grade 2_Sec1'!L105,'Grade 2_Sec2'!L105,'Grade 2_Sec3'!L105,'Grade 2_Sec4'!L105)</f>
        <v>0</v>
      </c>
      <c r="M105" s="53">
        <f>SUM('Grade 2_Sec1'!M105,'Grade 2_Sec2'!M105,'Grade 2_Sec3'!M105,'Grade 2_Sec4'!M105)</f>
        <v>0</v>
      </c>
      <c r="N105" s="53">
        <f>SUM('Grade 2_Sec1'!N105,'Grade 2_Sec2'!N105,'Grade 2_Sec3'!N105,'Grade 2_Sec4'!N105)</f>
        <v>0</v>
      </c>
      <c r="O105" s="53">
        <f>SUM('Grade 2_Sec1'!O105,'Grade 2_Sec2'!O105,'Grade 2_Sec3'!O105,'Grade 2_Sec4'!O105)</f>
        <v>0</v>
      </c>
      <c r="P105" s="37">
        <f t="shared" si="8"/>
        <v>0</v>
      </c>
    </row>
    <row r="106" spans="2:19">
      <c r="B106" s="55">
        <v>3</v>
      </c>
      <c r="C106" s="53">
        <f>SUM('Grade 3_Sec1'!C106,'Grade 3_Sec2'!C106,'Grade 3_Sec3'!C106,'Grade 3_Sec4'!C106)</f>
        <v>0</v>
      </c>
      <c r="D106" s="53">
        <f>SUM('Grade 3_Sec1'!D106,'Grade 3_Sec2'!D106,'Grade 3_Sec3'!D106,'Grade 3_Sec4'!D106)</f>
        <v>0</v>
      </c>
      <c r="E106" s="53">
        <f>SUM('Grade 3_Sec1'!E106,'Grade 3_Sec2'!E106,'Grade 3_Sec3'!E106,'Grade 3_Sec4'!E106)</f>
        <v>0</v>
      </c>
      <c r="F106" s="53">
        <f>SUM('Grade 3_Sec1'!F106,'Grade 3_Sec2'!F106,'Grade 3_Sec3'!F106,'Grade 3_Sec4'!F106)</f>
        <v>0</v>
      </c>
      <c r="G106" s="53">
        <f>SUM('Grade 3_Sec1'!G106,'Grade 3_Sec2'!G106,'Grade 3_Sec3'!G106,'Grade 3_Sec4'!G106)</f>
        <v>0</v>
      </c>
      <c r="H106" s="53">
        <f>SUM('Grade 3_Sec1'!H106,'Grade 3_Sec2'!H106,'Grade 3_Sec3'!H106,'Grade 3_Sec4'!H106)</f>
        <v>0</v>
      </c>
      <c r="I106" s="53">
        <f>SUM('Grade 3_Sec1'!I106,'Grade 3_Sec2'!I106,'Grade 3_Sec3'!I106,'Grade 3_Sec4'!I106)</f>
        <v>0</v>
      </c>
      <c r="J106" s="53">
        <f>SUM('Grade 3_Sec1'!J106,'Grade 3_Sec2'!J106,'Grade 3_Sec3'!J106,'Grade 3_Sec4'!J106)</f>
        <v>0</v>
      </c>
      <c r="K106" s="53">
        <f>SUM('Grade 3_Sec1'!K106,'Grade 3_Sec2'!K106,'Grade 3_Sec3'!K106,'Grade 3_Sec4'!K106)</f>
        <v>0</v>
      </c>
      <c r="L106" s="53">
        <f>SUM('Grade 3_Sec1'!L106,'Grade 3_Sec2'!L106,'Grade 3_Sec3'!L106,'Grade 3_Sec4'!L106)</f>
        <v>0</v>
      </c>
      <c r="M106" s="53">
        <f>SUM('Grade 3_Sec1'!M106,'Grade 3_Sec2'!M106,'Grade 3_Sec3'!M106,'Grade 3_Sec4'!M106)</f>
        <v>0</v>
      </c>
      <c r="N106" s="53">
        <f>SUM('Grade 3_Sec1'!N106,'Grade 3_Sec2'!N106,'Grade 3_Sec3'!N106,'Grade 3_Sec4'!N106)</f>
        <v>0</v>
      </c>
      <c r="O106" s="53">
        <f>SUM('Grade 3_Sec1'!O106,'Grade 3_Sec2'!O106,'Grade 3_Sec3'!O106,'Grade 3_Sec4'!O106)</f>
        <v>0</v>
      </c>
      <c r="P106" s="37">
        <f t="shared" si="8"/>
        <v>0</v>
      </c>
    </row>
    <row r="107" spans="2:19">
      <c r="B107" s="55">
        <v>4</v>
      </c>
      <c r="C107" s="53">
        <f>SUM('Grade 4_Sec1'!C107,'Grade 4_Sec2'!C107,'Grade 4_Sec3'!C107,'Grade 4_Sec4'!C107)</f>
        <v>0</v>
      </c>
      <c r="D107" s="53">
        <f>SUM('Grade 4_Sec1'!D107,'Grade 4_Sec2'!D107,'Grade 4_Sec3'!D107,'Grade 4_Sec4'!D107)</f>
        <v>0</v>
      </c>
      <c r="E107" s="53">
        <f>SUM('Grade 4_Sec1'!E107,'Grade 4_Sec2'!E107,'Grade 4_Sec3'!E107,'Grade 4_Sec4'!E107)</f>
        <v>0</v>
      </c>
      <c r="F107" s="53">
        <f>SUM('Grade 4_Sec1'!F107,'Grade 4_Sec2'!F107,'Grade 4_Sec3'!F107,'Grade 4_Sec4'!F107)</f>
        <v>0</v>
      </c>
      <c r="G107" s="53">
        <f>SUM('Grade 4_Sec1'!G107,'Grade 4_Sec2'!G107,'Grade 4_Sec3'!G107,'Grade 4_Sec4'!G107)</f>
        <v>0</v>
      </c>
      <c r="H107" s="53">
        <f>SUM('Grade 4_Sec1'!H107,'Grade 4_Sec2'!H107,'Grade 4_Sec3'!H107,'Grade 4_Sec4'!H107)</f>
        <v>0</v>
      </c>
      <c r="I107" s="53">
        <f>SUM('Grade 4_Sec1'!I107,'Grade 4_Sec2'!I107,'Grade 4_Sec3'!I107,'Grade 4_Sec4'!I107)</f>
        <v>0</v>
      </c>
      <c r="J107" s="53">
        <f>SUM('Grade 4_Sec1'!J107,'Grade 4_Sec2'!J107,'Grade 4_Sec3'!J107,'Grade 4_Sec4'!J107)</f>
        <v>0</v>
      </c>
      <c r="K107" s="53">
        <f>SUM('Grade 4_Sec1'!K107,'Grade 4_Sec2'!K107,'Grade 4_Sec3'!K107,'Grade 4_Sec4'!K107)</f>
        <v>0</v>
      </c>
      <c r="L107" s="53">
        <f>SUM('Grade 4_Sec1'!L107,'Grade 4_Sec2'!L107,'Grade 4_Sec3'!L107,'Grade 4_Sec4'!L107)</f>
        <v>0</v>
      </c>
      <c r="M107" s="53">
        <f>SUM('Grade 4_Sec1'!M107,'Grade 4_Sec2'!M107,'Grade 4_Sec3'!M107,'Grade 4_Sec4'!M107)</f>
        <v>0</v>
      </c>
      <c r="N107" s="53">
        <f>SUM('Grade 4_Sec1'!N107,'Grade 4_Sec2'!N107,'Grade 4_Sec3'!N107,'Grade 4_Sec4'!N107)</f>
        <v>0</v>
      </c>
      <c r="O107" s="53">
        <f>SUM('Grade 4_Sec1'!O107,'Grade 4_Sec2'!O107,'Grade 4_Sec3'!O107,'Grade 4_Sec4'!O107)</f>
        <v>0</v>
      </c>
      <c r="P107" s="37">
        <f t="shared" si="8"/>
        <v>0</v>
      </c>
    </row>
    <row r="108" spans="2:19">
      <c r="B108" s="55">
        <v>5</v>
      </c>
      <c r="C108" s="53">
        <f>SUM('Grade 5_Sec1'!C108,'Grade 5_Sec2'!C108,'Grade 5_Sec3'!C108,'Grade 5_Sec4'!C108)</f>
        <v>0</v>
      </c>
      <c r="D108" s="53">
        <f>SUM('Grade 5_Sec1'!D108,'Grade 5_Sec2'!D108,'Grade 5_Sec3'!D108,'Grade 5_Sec4'!D108)</f>
        <v>0</v>
      </c>
      <c r="E108" s="53">
        <f>SUM('Grade 5_Sec1'!E108,'Grade 5_Sec2'!E108,'Grade 5_Sec3'!E108,'Grade 5_Sec4'!E108)</f>
        <v>0</v>
      </c>
      <c r="F108" s="53">
        <f>SUM('Grade 5_Sec1'!F108,'Grade 5_Sec2'!F108,'Grade 5_Sec3'!F108,'Grade 5_Sec4'!F108)</f>
        <v>0</v>
      </c>
      <c r="G108" s="53">
        <f>SUM('Grade 5_Sec1'!G108,'Grade 5_Sec2'!G108,'Grade 5_Sec3'!G108,'Grade 5_Sec4'!G108)</f>
        <v>0</v>
      </c>
      <c r="H108" s="53">
        <f>SUM('Grade 5_Sec1'!H108,'Grade 5_Sec2'!H108,'Grade 5_Sec3'!H108,'Grade 5_Sec4'!H108)</f>
        <v>0</v>
      </c>
      <c r="I108" s="53">
        <f>SUM('Grade 5_Sec1'!I108,'Grade 5_Sec2'!I108,'Grade 5_Sec3'!I108,'Grade 5_Sec4'!I108)</f>
        <v>0</v>
      </c>
      <c r="J108" s="53">
        <f>SUM('Grade 5_Sec1'!J108,'Grade 5_Sec2'!J108,'Grade 5_Sec3'!J108,'Grade 5_Sec4'!J108)</f>
        <v>0</v>
      </c>
      <c r="K108" s="53">
        <f>SUM('Grade 5_Sec1'!K108,'Grade 5_Sec2'!K108,'Grade 5_Sec3'!K108,'Grade 5_Sec4'!K108)</f>
        <v>0</v>
      </c>
      <c r="L108" s="53">
        <f>SUM('Grade 5_Sec1'!L108,'Grade 5_Sec2'!L108,'Grade 5_Sec3'!L108,'Grade 5_Sec4'!L108)</f>
        <v>0</v>
      </c>
      <c r="M108" s="53">
        <f>SUM('Grade 5_Sec1'!M108,'Grade 5_Sec2'!M108,'Grade 5_Sec3'!M108,'Grade 5_Sec4'!M108)</f>
        <v>0</v>
      </c>
      <c r="N108" s="53">
        <f>SUM('Grade 5_Sec1'!N108,'Grade 5_Sec2'!N108,'Grade 5_Sec3'!N108,'Grade 5_Sec4'!N108)</f>
        <v>0</v>
      </c>
      <c r="O108" s="53">
        <f>SUM('Grade 5_Sec1'!O108,'Grade 5_Sec2'!O108,'Grade 5_Sec3'!O108,'Grade 5_Sec4'!O108)</f>
        <v>0</v>
      </c>
      <c r="P108" s="37">
        <f t="shared" si="8"/>
        <v>0</v>
      </c>
    </row>
    <row r="109" spans="2:19">
      <c r="B109" s="55">
        <v>6</v>
      </c>
      <c r="C109" s="53">
        <f>SUM('Grade 6_Sec1'!C109,'Grade 6_Sec2'!C109,'Grade 6_Sec3'!C109,'Grade 6_Sec4'!C109)</f>
        <v>0</v>
      </c>
      <c r="D109" s="53">
        <f>SUM('Grade 6_Sec1'!D109,'Grade 6_Sec2'!D109,'Grade 6_Sec3'!D109,'Grade 6_Sec4'!D109)</f>
        <v>0</v>
      </c>
      <c r="E109" s="53">
        <f>SUM('Grade 6_Sec1'!E109,'Grade 6_Sec2'!E109,'Grade 6_Sec3'!E109,'Grade 6_Sec4'!E109)</f>
        <v>0</v>
      </c>
      <c r="F109" s="53">
        <f>SUM('Grade 6_Sec1'!F109,'Grade 6_Sec2'!F109,'Grade 6_Sec3'!F109,'Grade 6_Sec4'!F109)</f>
        <v>0</v>
      </c>
      <c r="G109" s="53">
        <f>SUM('Grade 6_Sec1'!G109,'Grade 6_Sec2'!G109,'Grade 6_Sec3'!G109,'Grade 6_Sec4'!G109)</f>
        <v>0</v>
      </c>
      <c r="H109" s="53">
        <f>SUM('Grade 6_Sec1'!H109,'Grade 6_Sec2'!H109,'Grade 6_Sec3'!H109,'Grade 6_Sec4'!H109)</f>
        <v>0</v>
      </c>
      <c r="I109" s="53">
        <f>SUM('Grade 6_Sec1'!I109,'Grade 6_Sec2'!I109,'Grade 6_Sec3'!I109,'Grade 6_Sec4'!I109)</f>
        <v>0</v>
      </c>
      <c r="J109" s="53">
        <f>SUM('Grade 6_Sec1'!J109,'Grade 6_Sec2'!J109,'Grade 6_Sec3'!J109,'Grade 6_Sec4'!J109)</f>
        <v>0</v>
      </c>
      <c r="K109" s="53">
        <f>SUM('Grade 6_Sec1'!K109,'Grade 6_Sec2'!K109,'Grade 6_Sec3'!K109,'Grade 6_Sec4'!K109)</f>
        <v>0</v>
      </c>
      <c r="L109" s="53">
        <f>SUM('Grade 6_Sec1'!L109,'Grade 6_Sec2'!L109,'Grade 6_Sec3'!L109,'Grade 6_Sec4'!L109)</f>
        <v>0</v>
      </c>
      <c r="M109" s="53">
        <f>SUM('Grade 6_Sec1'!M109,'Grade 6_Sec2'!M109,'Grade 6_Sec3'!M109,'Grade 6_Sec4'!M109)</f>
        <v>0</v>
      </c>
      <c r="N109" s="53">
        <f>SUM('Grade 6_Sec1'!N109,'Grade 6_Sec2'!N109,'Grade 6_Sec3'!N109,'Grade 6_Sec4'!N109)</f>
        <v>0</v>
      </c>
      <c r="O109" s="53">
        <f>SUM('Grade 6_Sec1'!O109,'Grade 6_Sec2'!O109,'Grade 6_Sec3'!O109,'Grade 6_Sec4'!O109)</f>
        <v>0</v>
      </c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>
        <f t="shared" si="8"/>
        <v>0</v>
      </c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>
        <f t="shared" si="8"/>
        <v>0</v>
      </c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>
        <f t="shared" si="8"/>
        <v>0</v>
      </c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>
        <f t="shared" si="8"/>
        <v>0</v>
      </c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>
        <f t="shared" si="8"/>
        <v>0</v>
      </c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>
        <f t="shared" si="8"/>
        <v>0</v>
      </c>
    </row>
    <row r="116" spans="2:16">
      <c r="B116" s="55" t="s">
        <v>94</v>
      </c>
      <c r="C116" s="53">
        <f>NonGraded!C116</f>
        <v>0</v>
      </c>
      <c r="D116" s="53">
        <f>NonGraded!D116</f>
        <v>0</v>
      </c>
      <c r="E116" s="53">
        <f>NonGraded!E116</f>
        <v>0</v>
      </c>
      <c r="F116" s="53">
        <f>NonGraded!F116</f>
        <v>0</v>
      </c>
      <c r="G116" s="53">
        <f>NonGraded!G116</f>
        <v>0</v>
      </c>
      <c r="H116" s="53">
        <f>NonGraded!H116</f>
        <v>0</v>
      </c>
      <c r="I116" s="53">
        <f>NonGraded!I116</f>
        <v>0</v>
      </c>
      <c r="J116" s="53">
        <f>NonGraded!J116</f>
        <v>0</v>
      </c>
      <c r="K116" s="53">
        <f>NonGraded!K116</f>
        <v>0</v>
      </c>
      <c r="L116" s="53">
        <f>NonGraded!L116</f>
        <v>0</v>
      </c>
      <c r="M116" s="53">
        <f>NonGraded!M116</f>
        <v>0</v>
      </c>
      <c r="N116" s="53">
        <f>NonGraded!N116</f>
        <v>0</v>
      </c>
      <c r="O116" s="53">
        <f>NonGraded!O116</f>
        <v>0</v>
      </c>
      <c r="P116" s="37">
        <f t="shared" si="8"/>
        <v>0</v>
      </c>
    </row>
    <row r="117" spans="2:16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37">
        <f t="shared" si="8"/>
        <v>0</v>
      </c>
    </row>
    <row r="120" spans="2:16" s="30" customFormat="1">
      <c r="B120" s="63" t="s">
        <v>222</v>
      </c>
    </row>
    <row r="121" spans="2:16" ht="77.5" customHeight="1">
      <c r="B121" s="56" t="s">
        <v>89</v>
      </c>
      <c r="C121" s="57" t="s">
        <v>8</v>
      </c>
      <c r="D121" s="57" t="s">
        <v>9</v>
      </c>
      <c r="E121" s="53" t="s">
        <v>167</v>
      </c>
    </row>
    <row r="122" spans="2:16">
      <c r="B122" s="55" t="s">
        <v>88</v>
      </c>
      <c r="C122" s="53">
        <f>SUM(Kinder_Sec1!C122,Kinder_Sec2!C122,Kinder_Sec3!C122,Kinder_Sec4!C122)</f>
        <v>0</v>
      </c>
      <c r="D122" s="53">
        <f>SUM(Kinder_Sec1!D122,Kinder_Sec2!D122,Kinder_Sec3!D122,Kinder_Sec4!D122)</f>
        <v>0</v>
      </c>
      <c r="E122" s="55">
        <f>SUM(C122:D122)</f>
        <v>0</v>
      </c>
    </row>
    <row r="123" spans="2:16">
      <c r="B123" s="55">
        <v>1</v>
      </c>
      <c r="C123" s="53">
        <f>SUM('Grade 1_Sec1'!C123,'Grade 1_Sec2'!C123,'Grade 1_Sec3'!C123,'Grade 1_Sec4'!C123)</f>
        <v>0</v>
      </c>
      <c r="D123" s="53">
        <f>SUM('Grade 1_Sec1'!D123,'Grade 1_Sec2'!D123,'Grade 1_Sec3'!D123,'Grade 1_Sec4'!D123)</f>
        <v>0</v>
      </c>
      <c r="E123" s="55">
        <f t="shared" ref="E123:E135" si="10">SUM(C123:D123)</f>
        <v>0</v>
      </c>
    </row>
    <row r="124" spans="2:16">
      <c r="B124" s="55">
        <v>2</v>
      </c>
      <c r="C124" s="53">
        <f>SUM('Grade 2_Sec1'!C124,'Grade 2_Sec2'!C124,'Grade 2_Sec3'!C124,'Grade 2_Sec4'!C124)</f>
        <v>0</v>
      </c>
      <c r="D124" s="53">
        <f>SUM('Grade 2_Sec1'!D124,'Grade 2_Sec2'!D124,'Grade 2_Sec3'!D124,'Grade 2_Sec4'!D124)</f>
        <v>0</v>
      </c>
      <c r="E124" s="55">
        <f t="shared" si="10"/>
        <v>0</v>
      </c>
    </row>
    <row r="125" spans="2:16">
      <c r="B125" s="55">
        <v>3</v>
      </c>
      <c r="C125" s="53">
        <f>SUM('Grade 3_Sec1'!C125,'Grade 3_Sec2'!C125,'Grade 3_Sec3'!C125,'Grade 3_Sec4'!C125)</f>
        <v>0</v>
      </c>
      <c r="D125" s="53">
        <f>SUM('Grade 3_Sec1'!D125,'Grade 3_Sec2'!D125,'Grade 3_Sec3'!D125,'Grade 3_Sec4'!D125)</f>
        <v>0</v>
      </c>
      <c r="E125" s="55">
        <f t="shared" si="10"/>
        <v>0</v>
      </c>
    </row>
    <row r="126" spans="2:16">
      <c r="B126" s="55">
        <v>4</v>
      </c>
      <c r="C126" s="53">
        <f>SUM('Grade 4_Sec1'!C126,'Grade 4_Sec2'!C126,'Grade 4_Sec3'!C126,'Grade 4_Sec4'!C126)</f>
        <v>0</v>
      </c>
      <c r="D126" s="53">
        <f>SUM('Grade 4_Sec1'!D126,'Grade 4_Sec2'!D126,'Grade 4_Sec3'!D126,'Grade 4_Sec4'!D126)</f>
        <v>0</v>
      </c>
      <c r="E126" s="55">
        <f t="shared" si="10"/>
        <v>0</v>
      </c>
    </row>
    <row r="127" spans="2:16">
      <c r="B127" s="55">
        <v>5</v>
      </c>
      <c r="C127" s="53">
        <f>SUM('Grade 5_Sec1'!C127,'Grade 5_Sec2'!C127,'Grade 5_Sec3'!C127,'Grade 5_Sec4'!C127)</f>
        <v>0</v>
      </c>
      <c r="D127" s="53">
        <f>SUM('Grade 5_Sec1'!D127,'Grade 5_Sec2'!D127,'Grade 5_Sec3'!D127,'Grade 5_Sec4'!D127)</f>
        <v>0</v>
      </c>
      <c r="E127" s="55">
        <f t="shared" si="10"/>
        <v>0</v>
      </c>
    </row>
    <row r="128" spans="2:16">
      <c r="B128" s="55">
        <v>6</v>
      </c>
      <c r="C128" s="53">
        <f>SUM('Grade 6_Sec1'!C128,'Grade 6_Sec2'!C128,'Grade 6_Sec3'!C128,'Grade 6_Sec4'!C128)</f>
        <v>0</v>
      </c>
      <c r="D128" s="53">
        <f>SUM('Grade 6_Sec1'!D128,'Grade 6_Sec2'!D128,'Grade 6_Sec3'!D128,'Grade 6_Sec4'!D128)</f>
        <v>0</v>
      </c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>
      <c r="B135" s="55" t="s">
        <v>94</v>
      </c>
      <c r="C135" s="53">
        <f>NonGraded!C135</f>
        <v>0</v>
      </c>
      <c r="D135" s="53">
        <f>NonGraded!D135</f>
        <v>0</v>
      </c>
      <c r="E135" s="55">
        <f t="shared" si="10"/>
        <v>0</v>
      </c>
    </row>
    <row r="136" spans="2:14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>
      <c r="B141" s="55" t="s">
        <v>88</v>
      </c>
      <c r="C141" s="53">
        <f>SUM(Kinder_Sec1!C141,Kinder_Sec2!C141,Kinder_Sec3!C141,Kinder_Sec4!C141)</f>
        <v>0</v>
      </c>
      <c r="D141" s="53">
        <f>SUM(Kinder_Sec1!D141,Kinder_Sec2!D141,Kinder_Sec3!D141,Kinder_Sec4!D141)</f>
        <v>0</v>
      </c>
      <c r="E141" s="53">
        <f>SUM(Kinder_Sec1!E141,Kinder_Sec2!E141,Kinder_Sec3!E141,Kinder_Sec4!E141)</f>
        <v>0</v>
      </c>
      <c r="F141" s="53">
        <f>SUM(Kinder_Sec1!F141,Kinder_Sec2!F141,Kinder_Sec3!F141,Kinder_Sec4!F141)</f>
        <v>0</v>
      </c>
      <c r="G141" s="53">
        <f>SUM(Kinder_Sec1!G141,Kinder_Sec2!G141,Kinder_Sec3!G141,Kinder_Sec4!G141)</f>
        <v>0</v>
      </c>
      <c r="H141" s="53">
        <f>SUM(Kinder_Sec1!H141,Kinder_Sec2!H141,Kinder_Sec3!H141,Kinder_Sec4!H141)</f>
        <v>0</v>
      </c>
      <c r="I141" s="53">
        <f>SUM(Kinder_Sec1!I141,Kinder_Sec2!I141,Kinder_Sec3!I141,Kinder_Sec4!I141)</f>
        <v>0</v>
      </c>
      <c r="J141" s="53">
        <f>SUM(Kinder_Sec1!J141,Kinder_Sec2!J141,Kinder_Sec3!J141,Kinder_Sec4!J141)</f>
        <v>0</v>
      </c>
      <c r="K141" s="53">
        <f>SUM(Kinder_Sec1!K141,Kinder_Sec2!K141,Kinder_Sec3!K141,Kinder_Sec4!K141)</f>
        <v>0</v>
      </c>
      <c r="L141" s="53">
        <f>SUM(Kinder_Sec1!L141,Kinder_Sec2!L141,Kinder_Sec3!L141,Kinder_Sec4!L141)</f>
        <v>0</v>
      </c>
      <c r="M141" s="37">
        <f>SUM(C141:L141)</f>
        <v>0</v>
      </c>
    </row>
    <row r="142" spans="2:14">
      <c r="B142" s="55">
        <v>1</v>
      </c>
      <c r="C142" s="53">
        <f>SUM('Grade 1_Sec1'!C142,'Grade 1_Sec2'!C142,'Grade 1_Sec3'!C142,'Grade 1_Sec4'!C142)</f>
        <v>0</v>
      </c>
      <c r="D142" s="53">
        <f>SUM('Grade 1_Sec1'!D142,'Grade 1_Sec2'!D142,'Grade 1_Sec3'!D142,'Grade 1_Sec4'!D142)</f>
        <v>0</v>
      </c>
      <c r="E142" s="53">
        <f>SUM('Grade 1_Sec1'!E142,'Grade 1_Sec2'!E142,'Grade 1_Sec3'!E142,'Grade 1_Sec4'!E142)</f>
        <v>0</v>
      </c>
      <c r="F142" s="53">
        <f>SUM('Grade 1_Sec1'!F142,'Grade 1_Sec2'!F142,'Grade 1_Sec3'!F142,'Grade 1_Sec4'!F142)</f>
        <v>0</v>
      </c>
      <c r="G142" s="53">
        <f>SUM('Grade 1_Sec1'!G142,'Grade 1_Sec2'!G142,'Grade 1_Sec3'!G142,'Grade 1_Sec4'!G142)</f>
        <v>0</v>
      </c>
      <c r="H142" s="53">
        <f>SUM('Grade 1_Sec1'!H142,'Grade 1_Sec2'!H142,'Grade 1_Sec3'!H142,'Grade 1_Sec4'!H142)</f>
        <v>0</v>
      </c>
      <c r="I142" s="53">
        <f>SUM('Grade 1_Sec1'!I142,'Grade 1_Sec2'!I142,'Grade 1_Sec3'!I142,'Grade 1_Sec4'!I142)</f>
        <v>0</v>
      </c>
      <c r="J142" s="53">
        <f>SUM('Grade 1_Sec1'!J142,'Grade 1_Sec2'!J142,'Grade 1_Sec3'!J142,'Grade 1_Sec4'!J142)</f>
        <v>0</v>
      </c>
      <c r="K142" s="53">
        <f>SUM('Grade 1_Sec1'!K142,'Grade 1_Sec2'!K142,'Grade 1_Sec3'!K142,'Grade 1_Sec4'!K142)</f>
        <v>0</v>
      </c>
      <c r="L142" s="53">
        <f>SUM('Grade 1_Sec1'!L142,'Grade 1_Sec2'!L142,'Grade 1_Sec3'!L142,'Grade 1_Sec4'!L142)</f>
        <v>0</v>
      </c>
      <c r="M142" s="37">
        <f t="shared" ref="M142:M154" si="11">SUM(C142:L142)</f>
        <v>0</v>
      </c>
    </row>
    <row r="143" spans="2:14">
      <c r="B143" s="55">
        <v>2</v>
      </c>
      <c r="C143" s="53">
        <f>SUM('Grade 2_Sec1'!C143,'Grade 2_Sec2'!C143,'Grade 2_Sec3'!C143,'Grade 2_Sec4'!C143)</f>
        <v>0</v>
      </c>
      <c r="D143" s="53">
        <f>SUM('Grade 2_Sec1'!D143,'Grade 2_Sec2'!D143,'Grade 2_Sec3'!D143,'Grade 2_Sec4'!D143)</f>
        <v>0</v>
      </c>
      <c r="E143" s="53">
        <f>SUM('Grade 2_Sec1'!E143,'Grade 2_Sec2'!E143,'Grade 2_Sec3'!E143,'Grade 2_Sec4'!E143)</f>
        <v>0</v>
      </c>
      <c r="F143" s="53">
        <f>SUM('Grade 2_Sec1'!F143,'Grade 2_Sec2'!F143,'Grade 2_Sec3'!F143,'Grade 2_Sec4'!F143)</f>
        <v>0</v>
      </c>
      <c r="G143" s="53">
        <f>SUM('Grade 2_Sec1'!G143,'Grade 2_Sec2'!G143,'Grade 2_Sec3'!G143,'Grade 2_Sec4'!G143)</f>
        <v>0</v>
      </c>
      <c r="H143" s="53">
        <f>SUM('Grade 2_Sec1'!H143,'Grade 2_Sec2'!H143,'Grade 2_Sec3'!H143,'Grade 2_Sec4'!H143)</f>
        <v>0</v>
      </c>
      <c r="I143" s="53">
        <f>SUM('Grade 2_Sec1'!I143,'Grade 2_Sec2'!I143,'Grade 2_Sec3'!I143,'Grade 2_Sec4'!I143)</f>
        <v>0</v>
      </c>
      <c r="J143" s="53">
        <f>SUM('Grade 2_Sec1'!J143,'Grade 2_Sec2'!J143,'Grade 2_Sec3'!J143,'Grade 2_Sec4'!J143)</f>
        <v>0</v>
      </c>
      <c r="K143" s="53">
        <f>SUM('Grade 2_Sec1'!K143,'Grade 2_Sec2'!K143,'Grade 2_Sec3'!K143,'Grade 2_Sec4'!K143)</f>
        <v>0</v>
      </c>
      <c r="L143" s="53">
        <f>SUM('Grade 2_Sec1'!L143,'Grade 2_Sec2'!L143,'Grade 2_Sec3'!L143,'Grade 2_Sec4'!L143)</f>
        <v>0</v>
      </c>
      <c r="M143" s="37">
        <f t="shared" si="11"/>
        <v>0</v>
      </c>
    </row>
    <row r="144" spans="2:14">
      <c r="B144" s="55">
        <v>3</v>
      </c>
      <c r="C144" s="53">
        <f>SUM('Grade 3_Sec1'!C144,'Grade 3_Sec2'!C144,'Grade 3_Sec3'!C144,'Grade 3_Sec4'!C144)</f>
        <v>0</v>
      </c>
      <c r="D144" s="53">
        <f>SUM('Grade 3_Sec1'!D144,'Grade 3_Sec2'!D144,'Grade 3_Sec3'!D144,'Grade 3_Sec4'!D144)</f>
        <v>0</v>
      </c>
      <c r="E144" s="53">
        <f>SUM('Grade 3_Sec1'!E144,'Grade 3_Sec2'!E144,'Grade 3_Sec3'!E144,'Grade 3_Sec4'!E144)</f>
        <v>0</v>
      </c>
      <c r="F144" s="53">
        <f>SUM('Grade 3_Sec1'!F144,'Grade 3_Sec2'!F144,'Grade 3_Sec3'!F144,'Grade 3_Sec4'!F144)</f>
        <v>0</v>
      </c>
      <c r="G144" s="53">
        <f>SUM('Grade 3_Sec1'!G144,'Grade 3_Sec2'!G144,'Grade 3_Sec3'!G144,'Grade 3_Sec4'!G144)</f>
        <v>0</v>
      </c>
      <c r="H144" s="53">
        <f>SUM('Grade 3_Sec1'!H144,'Grade 3_Sec2'!H144,'Grade 3_Sec3'!H144,'Grade 3_Sec4'!H144)</f>
        <v>0</v>
      </c>
      <c r="I144" s="53">
        <f>SUM('Grade 3_Sec1'!I144,'Grade 3_Sec2'!I144,'Grade 3_Sec3'!I144,'Grade 3_Sec4'!I144)</f>
        <v>0</v>
      </c>
      <c r="J144" s="53">
        <f>SUM('Grade 3_Sec1'!J144,'Grade 3_Sec2'!J144,'Grade 3_Sec3'!J144,'Grade 3_Sec4'!J144)</f>
        <v>0</v>
      </c>
      <c r="K144" s="53">
        <f>SUM('Grade 3_Sec1'!K144,'Grade 3_Sec2'!K144,'Grade 3_Sec3'!K144,'Grade 3_Sec4'!K144)</f>
        <v>0</v>
      </c>
      <c r="L144" s="53">
        <f>SUM('Grade 3_Sec1'!L144,'Grade 3_Sec2'!L144,'Grade 3_Sec3'!L144,'Grade 3_Sec4'!L144)</f>
        <v>0</v>
      </c>
      <c r="M144" s="37">
        <f t="shared" si="11"/>
        <v>0</v>
      </c>
    </row>
    <row r="145" spans="2:15">
      <c r="B145" s="55">
        <v>4</v>
      </c>
      <c r="C145" s="53">
        <f>SUM('Grade 4_Sec1'!C145,'Grade 4_Sec2'!C145,'Grade 4_Sec3'!C145,'Grade 4_Sec4'!C145)</f>
        <v>0</v>
      </c>
      <c r="D145" s="53">
        <f>SUM('Grade 4_Sec1'!D145,'Grade 4_Sec2'!D145,'Grade 4_Sec3'!D145,'Grade 4_Sec4'!D145)</f>
        <v>0</v>
      </c>
      <c r="E145" s="53">
        <f>SUM('Grade 4_Sec1'!E145,'Grade 4_Sec2'!E145,'Grade 4_Sec3'!E145,'Grade 4_Sec4'!E145)</f>
        <v>0</v>
      </c>
      <c r="F145" s="53">
        <f>SUM('Grade 4_Sec1'!F145,'Grade 4_Sec2'!F145,'Grade 4_Sec3'!F145,'Grade 4_Sec4'!F145)</f>
        <v>0</v>
      </c>
      <c r="G145" s="53">
        <f>SUM('Grade 4_Sec1'!G145,'Grade 4_Sec2'!G145,'Grade 4_Sec3'!G145,'Grade 4_Sec4'!G145)</f>
        <v>0</v>
      </c>
      <c r="H145" s="53">
        <f>SUM('Grade 4_Sec1'!H145,'Grade 4_Sec2'!H145,'Grade 4_Sec3'!H145,'Grade 4_Sec4'!H145)</f>
        <v>0</v>
      </c>
      <c r="I145" s="53">
        <f>SUM('Grade 4_Sec1'!I145,'Grade 4_Sec2'!I145,'Grade 4_Sec3'!I145,'Grade 4_Sec4'!I145)</f>
        <v>0</v>
      </c>
      <c r="J145" s="53">
        <f>SUM('Grade 4_Sec1'!J145,'Grade 4_Sec2'!J145,'Grade 4_Sec3'!J145,'Grade 4_Sec4'!J145)</f>
        <v>0</v>
      </c>
      <c r="K145" s="53">
        <f>SUM('Grade 4_Sec1'!K145,'Grade 4_Sec2'!K145,'Grade 4_Sec3'!K145,'Grade 4_Sec4'!K145)</f>
        <v>0</v>
      </c>
      <c r="L145" s="53">
        <f>SUM('Grade 4_Sec1'!L145,'Grade 4_Sec2'!L145,'Grade 4_Sec3'!L145,'Grade 4_Sec4'!L145)</f>
        <v>0</v>
      </c>
      <c r="M145" s="37">
        <f t="shared" si="11"/>
        <v>0</v>
      </c>
    </row>
    <row r="146" spans="2:15">
      <c r="B146" s="55">
        <v>5</v>
      </c>
      <c r="C146" s="53">
        <f>SUM('Grade 5_Sec1'!C146,'Grade 5_Sec2'!C146,'Grade 5_Sec3'!C146,'Grade 5_Sec4'!C146)</f>
        <v>0</v>
      </c>
      <c r="D146" s="53">
        <f>SUM('Grade 5_Sec1'!D146,'Grade 5_Sec2'!D146,'Grade 5_Sec3'!D146,'Grade 5_Sec4'!D146)</f>
        <v>0</v>
      </c>
      <c r="E146" s="53">
        <f>SUM('Grade 5_Sec1'!E146,'Grade 5_Sec2'!E146,'Grade 5_Sec3'!E146,'Grade 5_Sec4'!E146)</f>
        <v>0</v>
      </c>
      <c r="F146" s="53">
        <f>SUM('Grade 5_Sec1'!F146,'Grade 5_Sec2'!F146,'Grade 5_Sec3'!F146,'Grade 5_Sec4'!F146)</f>
        <v>0</v>
      </c>
      <c r="G146" s="53">
        <f>SUM('Grade 5_Sec1'!G146,'Grade 5_Sec2'!G146,'Grade 5_Sec3'!G146,'Grade 5_Sec4'!G146)</f>
        <v>0</v>
      </c>
      <c r="H146" s="53">
        <f>SUM('Grade 5_Sec1'!H146,'Grade 5_Sec2'!H146,'Grade 5_Sec3'!H146,'Grade 5_Sec4'!H146)</f>
        <v>0</v>
      </c>
      <c r="I146" s="53">
        <f>SUM('Grade 5_Sec1'!I146,'Grade 5_Sec2'!I146,'Grade 5_Sec3'!I146,'Grade 5_Sec4'!I146)</f>
        <v>0</v>
      </c>
      <c r="J146" s="53">
        <f>SUM('Grade 5_Sec1'!J146,'Grade 5_Sec2'!J146,'Grade 5_Sec3'!J146,'Grade 5_Sec4'!J146)</f>
        <v>0</v>
      </c>
      <c r="K146" s="53">
        <f>SUM('Grade 5_Sec1'!K146,'Grade 5_Sec2'!K146,'Grade 5_Sec3'!K146,'Grade 5_Sec4'!K146)</f>
        <v>0</v>
      </c>
      <c r="L146" s="53">
        <f>SUM('Grade 5_Sec1'!L146,'Grade 5_Sec2'!L146,'Grade 5_Sec3'!L146,'Grade 5_Sec4'!L146)</f>
        <v>0</v>
      </c>
      <c r="M146" s="37">
        <f t="shared" si="11"/>
        <v>0</v>
      </c>
    </row>
    <row r="147" spans="2:15">
      <c r="B147" s="55">
        <v>6</v>
      </c>
      <c r="C147" s="53">
        <f>SUM('Grade 6_Sec1'!C147,'Grade 6_Sec2'!C147,'Grade 6_Sec3'!C147,'Grade 6_Sec4'!C147)</f>
        <v>0</v>
      </c>
      <c r="D147" s="53">
        <f>SUM('Grade 6_Sec1'!D147,'Grade 6_Sec2'!D147,'Grade 6_Sec3'!D147,'Grade 6_Sec4'!D147)</f>
        <v>0</v>
      </c>
      <c r="E147" s="53">
        <f>SUM('Grade 6_Sec1'!E147,'Grade 6_Sec2'!E147,'Grade 6_Sec3'!E147,'Grade 6_Sec4'!E147)</f>
        <v>0</v>
      </c>
      <c r="F147" s="53">
        <f>SUM('Grade 6_Sec1'!F147,'Grade 6_Sec2'!F147,'Grade 6_Sec3'!F147,'Grade 6_Sec4'!F147)</f>
        <v>0</v>
      </c>
      <c r="G147" s="53">
        <f>SUM('Grade 6_Sec1'!G147,'Grade 6_Sec2'!G147,'Grade 6_Sec3'!G147,'Grade 6_Sec4'!G147)</f>
        <v>0</v>
      </c>
      <c r="H147" s="53">
        <f>SUM('Grade 6_Sec1'!H147,'Grade 6_Sec2'!H147,'Grade 6_Sec3'!H147,'Grade 6_Sec4'!H147)</f>
        <v>0</v>
      </c>
      <c r="I147" s="53">
        <f>SUM('Grade 6_Sec1'!I147,'Grade 6_Sec2'!I147,'Grade 6_Sec3'!I147,'Grade 6_Sec4'!I147)</f>
        <v>0</v>
      </c>
      <c r="J147" s="53">
        <f>SUM('Grade 6_Sec1'!J147,'Grade 6_Sec2'!J147,'Grade 6_Sec3'!J147,'Grade 6_Sec4'!J147)</f>
        <v>0</v>
      </c>
      <c r="K147" s="53">
        <f>SUM('Grade 6_Sec1'!K147,'Grade 6_Sec2'!K147,'Grade 6_Sec3'!K147,'Grade 6_Sec4'!K147)</f>
        <v>0</v>
      </c>
      <c r="L147" s="53">
        <f>SUM('Grade 6_Sec1'!L147,'Grade 6_Sec2'!L147,'Grade 6_Sec3'!L147,'Grade 6_Sec4'!L147)</f>
        <v>0</v>
      </c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>
      <c r="B154" s="55" t="s">
        <v>94</v>
      </c>
      <c r="C154" s="53">
        <f>NonGraded!C154</f>
        <v>0</v>
      </c>
      <c r="D154" s="53">
        <f>NonGraded!D154</f>
        <v>0</v>
      </c>
      <c r="E154" s="53">
        <f>NonGraded!E154</f>
        <v>0</v>
      </c>
      <c r="F154" s="53">
        <f>NonGraded!F154</f>
        <v>0</v>
      </c>
      <c r="G154" s="53">
        <f>NonGraded!G154</f>
        <v>0</v>
      </c>
      <c r="H154" s="53">
        <f>NonGraded!H154</f>
        <v>0</v>
      </c>
      <c r="I154" s="53">
        <f>NonGraded!I154</f>
        <v>0</v>
      </c>
      <c r="J154" s="53">
        <f>NonGraded!J154</f>
        <v>0</v>
      </c>
      <c r="K154" s="53">
        <f>NonGraded!K154</f>
        <v>0</v>
      </c>
      <c r="L154" s="53">
        <f>NonGraded!L154</f>
        <v>0</v>
      </c>
      <c r="M154" s="37">
        <f t="shared" si="11"/>
        <v>0</v>
      </c>
    </row>
    <row r="155" spans="2:15" s="30" customFormat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>
      <c r="B160" s="55" t="s">
        <v>88</v>
      </c>
      <c r="C160" s="53">
        <f>SUM(Kinder_Sec1!C160,Kinder_Sec2!C160,Kinder_Sec3!C160,Kinder_Sec4!C160)</f>
        <v>0</v>
      </c>
      <c r="D160" s="53">
        <f>SUM(Kinder_Sec1!D160,Kinder_Sec2!D160,Kinder_Sec3!D160,Kinder_Sec4!D160)</f>
        <v>0</v>
      </c>
      <c r="E160" s="53">
        <f>SUM(Kinder_Sec1!E160,Kinder_Sec2!E160,Kinder_Sec3!E160,Kinder_Sec4!E160)</f>
        <v>0</v>
      </c>
      <c r="F160" s="53">
        <f>SUM(Kinder_Sec1!F160,Kinder_Sec2!F160,Kinder_Sec3!F160,Kinder_Sec4!F160)</f>
        <v>0</v>
      </c>
      <c r="G160" s="53">
        <f>SUM(Kinder_Sec1!G160,Kinder_Sec2!G160,Kinder_Sec3!G160,Kinder_Sec4!G160)</f>
        <v>0</v>
      </c>
      <c r="H160" s="53">
        <f>SUM(Kinder_Sec1!H160,Kinder_Sec2!H160,Kinder_Sec3!H160,Kinder_Sec4!H160)</f>
        <v>0</v>
      </c>
      <c r="I160" s="53">
        <f>SUM(Kinder_Sec1!I160,Kinder_Sec2!I160,Kinder_Sec3!I160,Kinder_Sec4!I160)</f>
        <v>0</v>
      </c>
      <c r="J160" s="53">
        <f>SUM(Kinder_Sec1!J160,Kinder_Sec2!J160,Kinder_Sec3!J160,Kinder_Sec4!J160)</f>
        <v>0</v>
      </c>
      <c r="K160" s="53">
        <f>SUM(Kinder_Sec1!K160,Kinder_Sec2!K160,Kinder_Sec3!K160,Kinder_Sec4!K160)</f>
        <v>0</v>
      </c>
      <c r="L160" s="53">
        <f>SUM(Kinder_Sec1!L160,Kinder_Sec2!L160,Kinder_Sec3!L160,Kinder_Sec4!L160)</f>
        <v>0</v>
      </c>
      <c r="M160" s="53">
        <f>SUM(Kinder_Sec1!M160,Kinder_Sec2!M160,Kinder_Sec3!M160,Kinder_Sec4!M160)</f>
        <v>0</v>
      </c>
      <c r="N160" s="53">
        <f>SUM(Kinder_Sec1!N160,Kinder_Sec2!N160,Kinder_Sec3!N160,Kinder_Sec4!N160)</f>
        <v>0</v>
      </c>
      <c r="O160" s="55">
        <f>SUM(C160:N160)</f>
        <v>0</v>
      </c>
    </row>
    <row r="161" spans="2:15">
      <c r="B161" s="55">
        <v>1</v>
      </c>
      <c r="C161" s="53">
        <f>SUM('Grade 1_Sec1'!C161,'Grade 1_Sec2'!C161,'Grade 1_Sec3'!C161,'Grade 1_Sec4'!C161)</f>
        <v>0</v>
      </c>
      <c r="D161" s="53">
        <f>SUM('Grade 1_Sec1'!D161,'Grade 1_Sec2'!D161,'Grade 1_Sec3'!D161,'Grade 1_Sec4'!D161)</f>
        <v>0</v>
      </c>
      <c r="E161" s="53">
        <f>SUM('Grade 1_Sec1'!E161,'Grade 1_Sec2'!E161,'Grade 1_Sec3'!E161,'Grade 1_Sec4'!E161)</f>
        <v>0</v>
      </c>
      <c r="F161" s="53">
        <f>SUM('Grade 1_Sec1'!F161,'Grade 1_Sec2'!F161,'Grade 1_Sec3'!F161,'Grade 1_Sec4'!F161)</f>
        <v>0</v>
      </c>
      <c r="G161" s="53">
        <f>SUM('Grade 1_Sec1'!G161,'Grade 1_Sec2'!G161,'Grade 1_Sec3'!G161,'Grade 1_Sec4'!G161)</f>
        <v>0</v>
      </c>
      <c r="H161" s="53">
        <f>SUM('Grade 1_Sec1'!H161,'Grade 1_Sec2'!H161,'Grade 1_Sec3'!H161,'Grade 1_Sec4'!H161)</f>
        <v>0</v>
      </c>
      <c r="I161" s="53">
        <f>SUM('Grade 1_Sec1'!I161,'Grade 1_Sec2'!I161,'Grade 1_Sec3'!I161,'Grade 1_Sec4'!I161)</f>
        <v>0</v>
      </c>
      <c r="J161" s="53">
        <f>SUM('Grade 1_Sec1'!J161,'Grade 1_Sec2'!J161,'Grade 1_Sec3'!J161,'Grade 1_Sec4'!J161)</f>
        <v>0</v>
      </c>
      <c r="K161" s="53">
        <f>SUM('Grade 1_Sec1'!K161,'Grade 1_Sec2'!K161,'Grade 1_Sec3'!K161,'Grade 1_Sec4'!K161)</f>
        <v>0</v>
      </c>
      <c r="L161" s="53">
        <f>SUM('Grade 1_Sec1'!L161,'Grade 1_Sec2'!L161,'Grade 1_Sec3'!L161,'Grade 1_Sec4'!L161)</f>
        <v>0</v>
      </c>
      <c r="M161" s="53">
        <f>SUM('Grade 1_Sec1'!M161,'Grade 1_Sec2'!M161,'Grade 1_Sec3'!M161,'Grade 1_Sec4'!M161)</f>
        <v>0</v>
      </c>
      <c r="N161" s="53">
        <f>SUM('Grade 1_Sec1'!N161,'Grade 1_Sec2'!N161,'Grade 1_Sec3'!N161,'Grade 1_Sec4'!N161)</f>
        <v>0</v>
      </c>
      <c r="O161" s="55">
        <f t="shared" ref="O161:O174" si="13">SUM(C161:N161)</f>
        <v>0</v>
      </c>
    </row>
    <row r="162" spans="2:15">
      <c r="B162" s="55">
        <v>2</v>
      </c>
      <c r="C162" s="53">
        <f>SUM('Grade 2_Sec1'!C162,'Grade 2_Sec2'!C162,'Grade 2_Sec3'!C162,'Grade 2_Sec4'!C162)</f>
        <v>0</v>
      </c>
      <c r="D162" s="53">
        <f>SUM('Grade 2_Sec1'!D162,'Grade 2_Sec2'!D162,'Grade 2_Sec3'!D162,'Grade 2_Sec4'!D162)</f>
        <v>0</v>
      </c>
      <c r="E162" s="53">
        <f>SUM('Grade 2_Sec1'!E162,'Grade 2_Sec2'!E162,'Grade 2_Sec3'!E162,'Grade 2_Sec4'!E162)</f>
        <v>0</v>
      </c>
      <c r="F162" s="53">
        <f>SUM('Grade 2_Sec1'!F162,'Grade 2_Sec2'!F162,'Grade 2_Sec3'!F162,'Grade 2_Sec4'!F162)</f>
        <v>0</v>
      </c>
      <c r="G162" s="53">
        <f>SUM('Grade 2_Sec1'!G162,'Grade 2_Sec2'!G162,'Grade 2_Sec3'!G162,'Grade 2_Sec4'!G162)</f>
        <v>0</v>
      </c>
      <c r="H162" s="53">
        <f>SUM('Grade 2_Sec1'!H162,'Grade 2_Sec2'!H162,'Grade 2_Sec3'!H162,'Grade 2_Sec4'!H162)</f>
        <v>0</v>
      </c>
      <c r="I162" s="53">
        <f>SUM('Grade 2_Sec1'!I162,'Grade 2_Sec2'!I162,'Grade 2_Sec3'!I162,'Grade 2_Sec4'!I162)</f>
        <v>0</v>
      </c>
      <c r="J162" s="53">
        <f>SUM('Grade 2_Sec1'!J162,'Grade 2_Sec2'!J162,'Grade 2_Sec3'!J162,'Grade 2_Sec4'!J162)</f>
        <v>0</v>
      </c>
      <c r="K162" s="53">
        <f>SUM('Grade 2_Sec1'!K162,'Grade 2_Sec2'!K162,'Grade 2_Sec3'!K162,'Grade 2_Sec4'!K162)</f>
        <v>0</v>
      </c>
      <c r="L162" s="53">
        <f>SUM('Grade 2_Sec1'!L162,'Grade 2_Sec2'!L162,'Grade 2_Sec3'!L162,'Grade 2_Sec4'!L162)</f>
        <v>0</v>
      </c>
      <c r="M162" s="53">
        <f>SUM('Grade 2_Sec1'!M162,'Grade 2_Sec2'!M162,'Grade 2_Sec3'!M162,'Grade 2_Sec4'!M162)</f>
        <v>0</v>
      </c>
      <c r="N162" s="53">
        <f>SUM('Grade 2_Sec1'!N162,'Grade 2_Sec2'!N162,'Grade 2_Sec3'!N162,'Grade 2_Sec4'!N162)</f>
        <v>0</v>
      </c>
      <c r="O162" s="55">
        <f t="shared" si="13"/>
        <v>0</v>
      </c>
    </row>
    <row r="163" spans="2:15">
      <c r="B163" s="55">
        <v>3</v>
      </c>
      <c r="C163" s="53">
        <f>SUM('Grade 3_Sec1'!C163,'Grade 3_Sec2'!C163,'Grade 3_Sec3'!C163,'Grade 3_Sec4'!C163)</f>
        <v>0</v>
      </c>
      <c r="D163" s="53">
        <f>SUM('Grade 3_Sec1'!D163,'Grade 3_Sec2'!D163,'Grade 3_Sec3'!D163,'Grade 3_Sec4'!D163)</f>
        <v>0</v>
      </c>
      <c r="E163" s="53">
        <f>SUM('Grade 3_Sec1'!E163,'Grade 3_Sec2'!E163,'Grade 3_Sec3'!E163,'Grade 3_Sec4'!E163)</f>
        <v>0</v>
      </c>
      <c r="F163" s="53">
        <f>SUM('Grade 3_Sec1'!F163,'Grade 3_Sec2'!F163,'Grade 3_Sec3'!F163,'Grade 3_Sec4'!F163)</f>
        <v>0</v>
      </c>
      <c r="G163" s="53">
        <f>SUM('Grade 3_Sec1'!G163,'Grade 3_Sec2'!G163,'Grade 3_Sec3'!G163,'Grade 3_Sec4'!G163)</f>
        <v>0</v>
      </c>
      <c r="H163" s="53">
        <f>SUM('Grade 3_Sec1'!H163,'Grade 3_Sec2'!H163,'Grade 3_Sec3'!H163,'Grade 3_Sec4'!H163)</f>
        <v>0</v>
      </c>
      <c r="I163" s="53">
        <f>SUM('Grade 3_Sec1'!I163,'Grade 3_Sec2'!I163,'Grade 3_Sec3'!I163,'Grade 3_Sec4'!I163)</f>
        <v>0</v>
      </c>
      <c r="J163" s="53">
        <f>SUM('Grade 3_Sec1'!J163,'Grade 3_Sec2'!J163,'Grade 3_Sec3'!J163,'Grade 3_Sec4'!J163)</f>
        <v>0</v>
      </c>
      <c r="K163" s="53">
        <f>SUM('Grade 3_Sec1'!K163,'Grade 3_Sec2'!K163,'Grade 3_Sec3'!K163,'Grade 3_Sec4'!K163)</f>
        <v>0</v>
      </c>
      <c r="L163" s="53">
        <f>SUM('Grade 3_Sec1'!L163,'Grade 3_Sec2'!L163,'Grade 3_Sec3'!L163,'Grade 3_Sec4'!L163)</f>
        <v>0</v>
      </c>
      <c r="M163" s="53">
        <f>SUM('Grade 3_Sec1'!M163,'Grade 3_Sec2'!M163,'Grade 3_Sec3'!M163,'Grade 3_Sec4'!M163)</f>
        <v>0</v>
      </c>
      <c r="N163" s="53">
        <f>SUM('Grade 3_Sec1'!N163,'Grade 3_Sec2'!N163,'Grade 3_Sec3'!N163,'Grade 3_Sec4'!N163)</f>
        <v>0</v>
      </c>
      <c r="O163" s="55">
        <f t="shared" si="13"/>
        <v>0</v>
      </c>
    </row>
    <row r="164" spans="2:15">
      <c r="B164" s="55">
        <v>4</v>
      </c>
      <c r="C164" s="53">
        <f>SUM('Grade 4_Sec1'!C164,'Grade 4_Sec2'!C164,'Grade 4_Sec3'!C164,'Grade 4_Sec4'!C164)</f>
        <v>0</v>
      </c>
      <c r="D164" s="53">
        <f>SUM('Grade 4_Sec1'!D164,'Grade 4_Sec2'!D164,'Grade 4_Sec3'!D164,'Grade 4_Sec4'!D164)</f>
        <v>0</v>
      </c>
      <c r="E164" s="53">
        <f>SUM('Grade 4_Sec1'!E164,'Grade 4_Sec2'!E164,'Grade 4_Sec3'!E164,'Grade 4_Sec4'!E164)</f>
        <v>0</v>
      </c>
      <c r="F164" s="53">
        <f>SUM('Grade 4_Sec1'!F164,'Grade 4_Sec2'!F164,'Grade 4_Sec3'!F164,'Grade 4_Sec4'!F164)</f>
        <v>0</v>
      </c>
      <c r="G164" s="53">
        <f>SUM('Grade 4_Sec1'!G164,'Grade 4_Sec2'!G164,'Grade 4_Sec3'!G164,'Grade 4_Sec4'!G164)</f>
        <v>0</v>
      </c>
      <c r="H164" s="53">
        <f>SUM('Grade 4_Sec1'!H164,'Grade 4_Sec2'!H164,'Grade 4_Sec3'!H164,'Grade 4_Sec4'!H164)</f>
        <v>0</v>
      </c>
      <c r="I164" s="53">
        <f>SUM('Grade 4_Sec1'!I164,'Grade 4_Sec2'!I164,'Grade 4_Sec3'!I164,'Grade 4_Sec4'!I164)</f>
        <v>0</v>
      </c>
      <c r="J164" s="53">
        <f>SUM('Grade 4_Sec1'!J164,'Grade 4_Sec2'!J164,'Grade 4_Sec3'!J164,'Grade 4_Sec4'!J164)</f>
        <v>0</v>
      </c>
      <c r="K164" s="53">
        <f>SUM('Grade 4_Sec1'!K164,'Grade 4_Sec2'!K164,'Grade 4_Sec3'!K164,'Grade 4_Sec4'!K164)</f>
        <v>0</v>
      </c>
      <c r="L164" s="53">
        <f>SUM('Grade 4_Sec1'!L164,'Grade 4_Sec2'!L164,'Grade 4_Sec3'!L164,'Grade 4_Sec4'!L164)</f>
        <v>0</v>
      </c>
      <c r="M164" s="53">
        <f>SUM('Grade 4_Sec1'!M164,'Grade 4_Sec2'!M164,'Grade 4_Sec3'!M164,'Grade 4_Sec4'!M164)</f>
        <v>0</v>
      </c>
      <c r="N164" s="53">
        <f>SUM('Grade 4_Sec1'!N164,'Grade 4_Sec2'!N164,'Grade 4_Sec3'!N164,'Grade 4_Sec4'!N164)</f>
        <v>0</v>
      </c>
      <c r="O164" s="55">
        <f t="shared" si="13"/>
        <v>0</v>
      </c>
    </row>
    <row r="165" spans="2:15">
      <c r="B165" s="55">
        <v>5</v>
      </c>
      <c r="C165" s="53">
        <f>SUM('Grade 5_Sec1'!C165,'Grade 5_Sec2'!C165,'Grade 5_Sec3'!C165,'Grade 5_Sec4'!C165)</f>
        <v>0</v>
      </c>
      <c r="D165" s="53">
        <f>SUM('Grade 5_Sec1'!D165,'Grade 5_Sec2'!D165,'Grade 5_Sec3'!D165,'Grade 5_Sec4'!D165)</f>
        <v>0</v>
      </c>
      <c r="E165" s="53">
        <f>SUM('Grade 5_Sec1'!E165,'Grade 5_Sec2'!E165,'Grade 5_Sec3'!E165,'Grade 5_Sec4'!E165)</f>
        <v>0</v>
      </c>
      <c r="F165" s="53">
        <f>SUM('Grade 5_Sec1'!F165,'Grade 5_Sec2'!F165,'Grade 5_Sec3'!F165,'Grade 5_Sec4'!F165)</f>
        <v>0</v>
      </c>
      <c r="G165" s="53">
        <f>SUM('Grade 5_Sec1'!G165,'Grade 5_Sec2'!G165,'Grade 5_Sec3'!G165,'Grade 5_Sec4'!G165)</f>
        <v>0</v>
      </c>
      <c r="H165" s="53">
        <f>SUM('Grade 5_Sec1'!H165,'Grade 5_Sec2'!H165,'Grade 5_Sec3'!H165,'Grade 5_Sec4'!H165)</f>
        <v>0</v>
      </c>
      <c r="I165" s="53">
        <f>SUM('Grade 5_Sec1'!I165,'Grade 5_Sec2'!I165,'Grade 5_Sec3'!I165,'Grade 5_Sec4'!I165)</f>
        <v>0</v>
      </c>
      <c r="J165" s="53">
        <f>SUM('Grade 5_Sec1'!J165,'Grade 5_Sec2'!J165,'Grade 5_Sec3'!J165,'Grade 5_Sec4'!J165)</f>
        <v>0</v>
      </c>
      <c r="K165" s="53">
        <f>SUM('Grade 5_Sec1'!K165,'Grade 5_Sec2'!K165,'Grade 5_Sec3'!K165,'Grade 5_Sec4'!K165)</f>
        <v>0</v>
      </c>
      <c r="L165" s="53">
        <f>SUM('Grade 5_Sec1'!L165,'Grade 5_Sec2'!L165,'Grade 5_Sec3'!L165,'Grade 5_Sec4'!L165)</f>
        <v>0</v>
      </c>
      <c r="M165" s="53">
        <f>SUM('Grade 5_Sec1'!M165,'Grade 5_Sec2'!M165,'Grade 5_Sec3'!M165,'Grade 5_Sec4'!M165)</f>
        <v>0</v>
      </c>
      <c r="N165" s="53">
        <f>SUM('Grade 5_Sec1'!N165,'Grade 5_Sec2'!N165,'Grade 5_Sec3'!N165,'Grade 5_Sec4'!N165)</f>
        <v>0</v>
      </c>
      <c r="O165" s="55">
        <f t="shared" si="13"/>
        <v>0</v>
      </c>
    </row>
    <row r="166" spans="2:15">
      <c r="B166" s="55">
        <v>6</v>
      </c>
      <c r="C166" s="53">
        <f>SUM('Grade 6_Sec1'!C166,'Grade 6_Sec2'!C166,'Grade 6_Sec3'!C166,'Grade 6_Sec4'!C166)</f>
        <v>0</v>
      </c>
      <c r="D166" s="53">
        <f>SUM('Grade 6_Sec1'!D166,'Grade 6_Sec2'!D166,'Grade 6_Sec3'!D166,'Grade 6_Sec4'!D166)</f>
        <v>0</v>
      </c>
      <c r="E166" s="53">
        <f>SUM('Grade 6_Sec1'!E166,'Grade 6_Sec2'!E166,'Grade 6_Sec3'!E166,'Grade 6_Sec4'!E166)</f>
        <v>0</v>
      </c>
      <c r="F166" s="53">
        <f>SUM('Grade 6_Sec1'!F166,'Grade 6_Sec2'!F166,'Grade 6_Sec3'!F166,'Grade 6_Sec4'!F166)</f>
        <v>0</v>
      </c>
      <c r="G166" s="53">
        <f>SUM('Grade 6_Sec1'!G166,'Grade 6_Sec2'!G166,'Grade 6_Sec3'!G166,'Grade 6_Sec4'!G166)</f>
        <v>0</v>
      </c>
      <c r="H166" s="53">
        <f>SUM('Grade 6_Sec1'!H166,'Grade 6_Sec2'!H166,'Grade 6_Sec3'!H166,'Grade 6_Sec4'!H166)</f>
        <v>0</v>
      </c>
      <c r="I166" s="53">
        <f>SUM('Grade 6_Sec1'!I166,'Grade 6_Sec2'!I166,'Grade 6_Sec3'!I166,'Grade 6_Sec4'!I166)</f>
        <v>0</v>
      </c>
      <c r="J166" s="53">
        <f>SUM('Grade 6_Sec1'!J166,'Grade 6_Sec2'!J166,'Grade 6_Sec3'!J166,'Grade 6_Sec4'!J166)</f>
        <v>0</v>
      </c>
      <c r="K166" s="53">
        <f>SUM('Grade 6_Sec1'!K166,'Grade 6_Sec2'!K166,'Grade 6_Sec3'!K166,'Grade 6_Sec4'!K166)</f>
        <v>0</v>
      </c>
      <c r="L166" s="53">
        <f>SUM('Grade 6_Sec1'!L166,'Grade 6_Sec2'!L166,'Grade 6_Sec3'!L166,'Grade 6_Sec4'!L166)</f>
        <v>0</v>
      </c>
      <c r="M166" s="53">
        <f>SUM('Grade 6_Sec1'!M166,'Grade 6_Sec2'!M166,'Grade 6_Sec3'!M166,'Grade 6_Sec4'!M166)</f>
        <v>0</v>
      </c>
      <c r="N166" s="53">
        <f>SUM('Grade 6_Sec1'!N166,'Grade 6_Sec2'!N166,'Grade 6_Sec3'!N166,'Grade 6_Sec4'!N166)</f>
        <v>0</v>
      </c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>
        <f t="shared" si="13"/>
        <v>0</v>
      </c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>
        <f t="shared" si="13"/>
        <v>0</v>
      </c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>
        <f t="shared" si="13"/>
        <v>0</v>
      </c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>
        <f t="shared" si="13"/>
        <v>0</v>
      </c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>
        <f t="shared" si="13"/>
        <v>0</v>
      </c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>
        <f t="shared" si="13"/>
        <v>0</v>
      </c>
    </row>
    <row r="173" spans="2:15">
      <c r="B173" s="55" t="s">
        <v>94</v>
      </c>
      <c r="C173" s="53">
        <f>NonGraded!C173</f>
        <v>0</v>
      </c>
      <c r="D173" s="53">
        <f>NonGraded!D173</f>
        <v>0</v>
      </c>
      <c r="E173" s="53">
        <f>NonGraded!E173</f>
        <v>0</v>
      </c>
      <c r="F173" s="53">
        <f>NonGraded!F173</f>
        <v>0</v>
      </c>
      <c r="G173" s="53">
        <f>NonGraded!G173</f>
        <v>0</v>
      </c>
      <c r="H173" s="53">
        <f>NonGraded!H173</f>
        <v>0</v>
      </c>
      <c r="I173" s="53">
        <f>NonGraded!I173</f>
        <v>0</v>
      </c>
      <c r="J173" s="53">
        <f>NonGraded!J173</f>
        <v>0</v>
      </c>
      <c r="K173" s="53">
        <f>NonGraded!K173</f>
        <v>0</v>
      </c>
      <c r="L173" s="53">
        <f>NonGraded!L173</f>
        <v>0</v>
      </c>
      <c r="M173" s="53">
        <f>NonGraded!M173</f>
        <v>0</v>
      </c>
      <c r="N173" s="53">
        <f>NonGraded!N173</f>
        <v>0</v>
      </c>
      <c r="O173" s="55">
        <f t="shared" si="13"/>
        <v>0</v>
      </c>
    </row>
    <row r="174" spans="2:15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 t="shared" si="13"/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>
      <c r="B179" s="55" t="s">
        <v>88</v>
      </c>
      <c r="C179" s="53">
        <f>SUM(Kinder_Sec1!C179,Kinder_Sec2!C179,Kinder_Sec3!C179,Kinder_Sec4!C179)</f>
        <v>0</v>
      </c>
      <c r="D179" s="53">
        <f>SUM(Kinder_Sec1!D179,Kinder_Sec2!D179,Kinder_Sec3!D179,Kinder_Sec4!D179)</f>
        <v>0</v>
      </c>
      <c r="E179" s="53">
        <f>SUM(Kinder_Sec1!E179,Kinder_Sec2!E179,Kinder_Sec3!E179,Kinder_Sec4!E179)</f>
        <v>0</v>
      </c>
      <c r="F179" s="53">
        <f>SUM(Kinder_Sec1!F179,Kinder_Sec2!F179,Kinder_Sec3!F179,Kinder_Sec4!F179)</f>
        <v>0</v>
      </c>
      <c r="G179" s="53">
        <f>SUM(Kinder_Sec1!G179,Kinder_Sec2!G179,Kinder_Sec3!G179,Kinder_Sec4!G179)</f>
        <v>0</v>
      </c>
      <c r="H179" s="53">
        <f>SUM(Kinder_Sec1!H179,Kinder_Sec2!H179,Kinder_Sec3!H179,Kinder_Sec4!H179)</f>
        <v>0</v>
      </c>
      <c r="I179" s="53">
        <f>SUM(Kinder_Sec1!I179,Kinder_Sec2!I179,Kinder_Sec3!I179,Kinder_Sec4!I179)</f>
        <v>0</v>
      </c>
      <c r="J179" s="53">
        <f>SUM(Kinder_Sec1!J179,Kinder_Sec2!J179,Kinder_Sec3!J179,Kinder_Sec4!J179)</f>
        <v>0</v>
      </c>
      <c r="K179" s="53">
        <f>SUM(Kinder_Sec1!K179,Kinder_Sec2!K179,Kinder_Sec3!K179,Kinder_Sec4!K179)</f>
        <v>0</v>
      </c>
      <c r="L179" s="53">
        <f>SUM(Kinder_Sec1!L179,Kinder_Sec2!L179,Kinder_Sec3!L179,Kinder_Sec4!L179)</f>
        <v>0</v>
      </c>
      <c r="M179" s="53">
        <f>SUM(Kinder_Sec1!M179,Kinder_Sec2!M179,Kinder_Sec3!M179,Kinder_Sec4!M179)</f>
        <v>0</v>
      </c>
      <c r="N179" s="53">
        <f>SUM(Kinder_Sec1!N179,Kinder_Sec2!N179,Kinder_Sec3!N179,Kinder_Sec4!N179)</f>
        <v>0</v>
      </c>
      <c r="O179" s="53">
        <f>SUM(Kinder_Sec1!O179,Kinder_Sec2!O179,Kinder_Sec3!O179,Kinder_Sec4!O179)</f>
        <v>0</v>
      </c>
      <c r="P179" s="53">
        <f>SUM(Kinder_Sec1!P179,Kinder_Sec2!P179,Kinder_Sec3!P179,Kinder_Sec4!P179)</f>
        <v>0</v>
      </c>
      <c r="Q179" s="53">
        <f>SUM(Kinder_Sec1!Q179,Kinder_Sec2!Q179,Kinder_Sec3!Q179,Kinder_Sec4!Q179)</f>
        <v>0</v>
      </c>
      <c r="R179" s="53">
        <f>SUM(Kinder_Sec1!R179,Kinder_Sec2!R179,Kinder_Sec3!R179,Kinder_Sec4!R179)</f>
        <v>0</v>
      </c>
      <c r="S179" s="53">
        <f>SUM(Kinder_Sec1!S179,Kinder_Sec2!S179,Kinder_Sec3!S179,Kinder_Sec4!S179)</f>
        <v>0</v>
      </c>
      <c r="T179" s="53">
        <f>SUM(Kinder_Sec1!T179,Kinder_Sec2!T179,Kinder_Sec3!T179,Kinder_Sec4!T179)</f>
        <v>0</v>
      </c>
      <c r="U179" s="53">
        <f>SUM(Kinder_Sec1!U179,Kinder_Sec2!U179,Kinder_Sec3!U179,Kinder_Sec4!U179)</f>
        <v>0</v>
      </c>
      <c r="V179" s="53">
        <f>SUM(Kinder_Sec1!V179,Kinder_Sec2!V179,Kinder_Sec3!V179,Kinder_Sec4!V179)</f>
        <v>0</v>
      </c>
      <c r="W179" s="53">
        <f>SUM(Kinder_Sec1!W179,Kinder_Sec2!W179,Kinder_Sec3!W179,Kinder_Sec4!W179)</f>
        <v>0</v>
      </c>
      <c r="X179" s="53">
        <f>SUM(Kinder_Sec1!X179,Kinder_Sec2!X179,Kinder_Sec3!X179,Kinder_Sec4!X179)</f>
        <v>0</v>
      </c>
      <c r="Y179" s="53">
        <f>SUM(Kinder_Sec1!Y179,Kinder_Sec2!Y179,Kinder_Sec3!Y179,Kinder_Sec4!Y179)</f>
        <v>0</v>
      </c>
      <c r="Z179" s="53">
        <f>SUM(Kinder_Sec1!Z179,Kinder_Sec2!Z179,Kinder_Sec3!Z179,Kinder_Sec4!Z179)</f>
        <v>0</v>
      </c>
      <c r="AA179" s="53">
        <f>SUM(Kinder_Sec1!AA179,Kinder_Sec2!AA179,Kinder_Sec3!AA179,Kinder_Sec4!AA179)</f>
        <v>0</v>
      </c>
      <c r="AB179" s="53">
        <f>SUM(Kinder_Sec1!AB179,Kinder_Sec2!AB179,Kinder_Sec3!AB179,Kinder_Sec4!AB179)</f>
        <v>0</v>
      </c>
      <c r="AC179" s="53">
        <f>SUM(Kinder_Sec1!AC179,Kinder_Sec2!AC179,Kinder_Sec3!AC179,Kinder_Sec4!AC179)</f>
        <v>0</v>
      </c>
      <c r="AD179" s="53">
        <f>SUM(Kinder_Sec1!AD179,Kinder_Sec2!AD179,Kinder_Sec3!AD179,Kinder_Sec4!AD179)</f>
        <v>0</v>
      </c>
      <c r="AE179" s="53">
        <f>SUM(Kinder_Sec1!AE179,Kinder_Sec2!AE179,Kinder_Sec3!AE179,Kinder_Sec4!AE179)</f>
        <v>0</v>
      </c>
      <c r="AF179" s="53">
        <f>SUM(Kinder_Sec1!AF179,Kinder_Sec2!AF179,Kinder_Sec3!AF179,Kinder_Sec4!AF179)</f>
        <v>0</v>
      </c>
      <c r="AG179" s="53">
        <f>SUM(Kinder_Sec1!AG179,Kinder_Sec2!AG179,Kinder_Sec3!AG179,Kinder_Sec4!AG179)</f>
        <v>0</v>
      </c>
      <c r="AH179" s="53">
        <f>SUM(Kinder_Sec1!AH179,Kinder_Sec2!AH179,Kinder_Sec3!AH179,Kinder_Sec4!AH179)</f>
        <v>0</v>
      </c>
      <c r="AI179" s="53">
        <f>SUM(Kinder_Sec1!AI179,Kinder_Sec2!AI179,Kinder_Sec3!AI179,Kinder_Sec4!AI179)</f>
        <v>0</v>
      </c>
      <c r="AJ179" s="37">
        <f>SUM(C179:AI179)</f>
        <v>0</v>
      </c>
    </row>
    <row r="180" spans="2:36">
      <c r="B180" s="55">
        <v>1</v>
      </c>
      <c r="C180" s="53">
        <f>SUM('Grade 1_Sec1'!C180,'Grade 1_Sec2'!C180,'Grade 1_Sec3'!C180,'Grade 1_Sec4'!C180)</f>
        <v>0</v>
      </c>
      <c r="D180" s="53">
        <f>SUM('Grade 1_Sec1'!D180,'Grade 1_Sec2'!D180,'Grade 1_Sec3'!D180,'Grade 1_Sec4'!D180)</f>
        <v>0</v>
      </c>
      <c r="E180" s="53">
        <f>SUM('Grade 1_Sec1'!E180,'Grade 1_Sec2'!E180,'Grade 1_Sec3'!E180,'Grade 1_Sec4'!E180)</f>
        <v>0</v>
      </c>
      <c r="F180" s="53">
        <f>SUM('Grade 1_Sec1'!F180,'Grade 1_Sec2'!F180,'Grade 1_Sec3'!F180,'Grade 1_Sec4'!F180)</f>
        <v>0</v>
      </c>
      <c r="G180" s="53">
        <f>SUM('Grade 1_Sec1'!G180,'Grade 1_Sec2'!G180,'Grade 1_Sec3'!G180,'Grade 1_Sec4'!G180)</f>
        <v>0</v>
      </c>
      <c r="H180" s="53">
        <f>SUM('Grade 1_Sec1'!H180,'Grade 1_Sec2'!H180,'Grade 1_Sec3'!H180,'Grade 1_Sec4'!H180)</f>
        <v>0</v>
      </c>
      <c r="I180" s="53">
        <f>SUM('Grade 1_Sec1'!I180,'Grade 1_Sec2'!I180,'Grade 1_Sec3'!I180,'Grade 1_Sec4'!I180)</f>
        <v>0</v>
      </c>
      <c r="J180" s="53">
        <f>SUM('Grade 1_Sec1'!J180,'Grade 1_Sec2'!J180,'Grade 1_Sec3'!J180,'Grade 1_Sec4'!J180)</f>
        <v>0</v>
      </c>
      <c r="K180" s="53">
        <f>SUM('Grade 1_Sec1'!K180,'Grade 1_Sec2'!K180,'Grade 1_Sec3'!K180,'Grade 1_Sec4'!K180)</f>
        <v>0</v>
      </c>
      <c r="L180" s="53">
        <f>SUM('Grade 1_Sec1'!L180,'Grade 1_Sec2'!L180,'Grade 1_Sec3'!L180,'Grade 1_Sec4'!L180)</f>
        <v>0</v>
      </c>
      <c r="M180" s="53">
        <f>SUM('Grade 1_Sec1'!M180,'Grade 1_Sec2'!M180,'Grade 1_Sec3'!M180,'Grade 1_Sec4'!M180)</f>
        <v>0</v>
      </c>
      <c r="N180" s="53">
        <f>SUM('Grade 1_Sec1'!N180,'Grade 1_Sec2'!N180,'Grade 1_Sec3'!N180,'Grade 1_Sec4'!N180)</f>
        <v>0</v>
      </c>
      <c r="O180" s="53">
        <f>SUM('Grade 1_Sec1'!O180,'Grade 1_Sec2'!O180,'Grade 1_Sec3'!O180,'Grade 1_Sec4'!O180)</f>
        <v>0</v>
      </c>
      <c r="P180" s="53">
        <f>SUM('Grade 1_Sec1'!P180,'Grade 1_Sec2'!P180,'Grade 1_Sec3'!P180,'Grade 1_Sec4'!P180)</f>
        <v>0</v>
      </c>
      <c r="Q180" s="53">
        <f>SUM('Grade 1_Sec1'!Q180,'Grade 1_Sec2'!Q180,'Grade 1_Sec3'!Q180,'Grade 1_Sec4'!Q180)</f>
        <v>0</v>
      </c>
      <c r="R180" s="53">
        <f>SUM('Grade 1_Sec1'!R180,'Grade 1_Sec2'!R180,'Grade 1_Sec3'!R180,'Grade 1_Sec4'!R180)</f>
        <v>0</v>
      </c>
      <c r="S180" s="53">
        <f>SUM('Grade 1_Sec1'!S180,'Grade 1_Sec2'!S180,'Grade 1_Sec3'!S180,'Grade 1_Sec4'!S180)</f>
        <v>0</v>
      </c>
      <c r="T180" s="53">
        <f>SUM('Grade 1_Sec1'!T180,'Grade 1_Sec2'!T180,'Grade 1_Sec3'!T180,'Grade 1_Sec4'!T180)</f>
        <v>0</v>
      </c>
      <c r="U180" s="53">
        <f>SUM('Grade 1_Sec1'!U180,'Grade 1_Sec2'!U180,'Grade 1_Sec3'!U180,'Grade 1_Sec4'!U180)</f>
        <v>0</v>
      </c>
      <c r="V180" s="53">
        <f>SUM('Grade 1_Sec1'!V180,'Grade 1_Sec2'!V180,'Grade 1_Sec3'!V180,'Grade 1_Sec4'!V180)</f>
        <v>0</v>
      </c>
      <c r="W180" s="53">
        <f>SUM('Grade 1_Sec1'!W180,'Grade 1_Sec2'!W180,'Grade 1_Sec3'!W180,'Grade 1_Sec4'!W180)</f>
        <v>0</v>
      </c>
      <c r="X180" s="53">
        <f>SUM('Grade 1_Sec1'!X180,'Grade 1_Sec2'!X180,'Grade 1_Sec3'!X180,'Grade 1_Sec4'!X180)</f>
        <v>0</v>
      </c>
      <c r="Y180" s="53">
        <f>SUM('Grade 1_Sec1'!Y180,'Grade 1_Sec2'!Y180,'Grade 1_Sec3'!Y180,'Grade 1_Sec4'!Y180)</f>
        <v>0</v>
      </c>
      <c r="Z180" s="53">
        <f>SUM('Grade 1_Sec1'!Z180,'Grade 1_Sec2'!Z180,'Grade 1_Sec3'!Z180,'Grade 1_Sec4'!Z180)</f>
        <v>0</v>
      </c>
      <c r="AA180" s="53">
        <f>SUM('Grade 1_Sec1'!AA180,'Grade 1_Sec2'!AA180,'Grade 1_Sec3'!AA180,'Grade 1_Sec4'!AA180)</f>
        <v>0</v>
      </c>
      <c r="AB180" s="53">
        <f>SUM('Grade 1_Sec1'!AB180,'Grade 1_Sec2'!AB180,'Grade 1_Sec3'!AB180,'Grade 1_Sec4'!AB180)</f>
        <v>0</v>
      </c>
      <c r="AC180" s="53">
        <f>SUM('Grade 1_Sec1'!AC180,'Grade 1_Sec2'!AC180,'Grade 1_Sec3'!AC180,'Grade 1_Sec4'!AC180)</f>
        <v>0</v>
      </c>
      <c r="AD180" s="53">
        <f>SUM('Grade 1_Sec1'!AD180,'Grade 1_Sec2'!AD180,'Grade 1_Sec3'!AD180,'Grade 1_Sec4'!AD180)</f>
        <v>0</v>
      </c>
      <c r="AE180" s="53">
        <f>SUM('Grade 1_Sec1'!AE180,'Grade 1_Sec2'!AE180,'Grade 1_Sec3'!AE180,'Grade 1_Sec4'!AE180)</f>
        <v>0</v>
      </c>
      <c r="AF180" s="53">
        <f>SUM('Grade 1_Sec1'!AF180,'Grade 1_Sec2'!AF180,'Grade 1_Sec3'!AF180,'Grade 1_Sec4'!AF180)</f>
        <v>0</v>
      </c>
      <c r="AG180" s="53">
        <f>SUM('Grade 1_Sec1'!AG180,'Grade 1_Sec2'!AG180,'Grade 1_Sec3'!AG180,'Grade 1_Sec4'!AG180)</f>
        <v>0</v>
      </c>
      <c r="AH180" s="53">
        <f>SUM('Grade 1_Sec1'!AH180,'Grade 1_Sec2'!AH180,'Grade 1_Sec3'!AH180,'Grade 1_Sec4'!AH180)</f>
        <v>0</v>
      </c>
      <c r="AI180" s="53">
        <f>SUM('Grade 1_Sec1'!AI180,'Grade 1_Sec2'!AI180,'Grade 1_Sec3'!AI180,'Grade 1_Sec4'!AI180)</f>
        <v>0</v>
      </c>
      <c r="AJ180" s="37">
        <f t="shared" ref="AJ180:AJ192" si="15">SUM(C180:AI180)</f>
        <v>0</v>
      </c>
    </row>
    <row r="181" spans="2:36">
      <c r="B181" s="55">
        <v>2</v>
      </c>
      <c r="C181" s="53">
        <f>SUM('Grade 2_Sec1'!C181,'Grade 2_Sec2'!C181,'Grade 2_Sec3'!C181,'Grade 2_Sec4'!C181)</f>
        <v>0</v>
      </c>
      <c r="D181" s="53">
        <f>SUM('Grade 2_Sec1'!D181,'Grade 2_Sec2'!D181,'Grade 2_Sec3'!D181,'Grade 2_Sec4'!D181)</f>
        <v>0</v>
      </c>
      <c r="E181" s="53">
        <f>SUM('Grade 2_Sec1'!E181,'Grade 2_Sec2'!E181,'Grade 2_Sec3'!E181,'Grade 2_Sec4'!E181)</f>
        <v>0</v>
      </c>
      <c r="F181" s="53">
        <f>SUM('Grade 2_Sec1'!F181,'Grade 2_Sec2'!F181,'Grade 2_Sec3'!F181,'Grade 2_Sec4'!F181)</f>
        <v>0</v>
      </c>
      <c r="G181" s="53">
        <f>SUM('Grade 2_Sec1'!G181,'Grade 2_Sec2'!G181,'Grade 2_Sec3'!G181,'Grade 2_Sec4'!G181)</f>
        <v>0</v>
      </c>
      <c r="H181" s="53">
        <f>SUM('Grade 2_Sec1'!H181,'Grade 2_Sec2'!H181,'Grade 2_Sec3'!H181,'Grade 2_Sec4'!H181)</f>
        <v>0</v>
      </c>
      <c r="I181" s="53">
        <f>SUM('Grade 2_Sec1'!I181,'Grade 2_Sec2'!I181,'Grade 2_Sec3'!I181,'Grade 2_Sec4'!I181)</f>
        <v>0</v>
      </c>
      <c r="J181" s="53">
        <f>SUM('Grade 2_Sec1'!J181,'Grade 2_Sec2'!J181,'Grade 2_Sec3'!J181,'Grade 2_Sec4'!J181)</f>
        <v>0</v>
      </c>
      <c r="K181" s="53">
        <f>SUM('Grade 2_Sec1'!K181,'Grade 2_Sec2'!K181,'Grade 2_Sec3'!K181,'Grade 2_Sec4'!K181)</f>
        <v>0</v>
      </c>
      <c r="L181" s="53">
        <f>SUM('Grade 2_Sec1'!L181,'Grade 2_Sec2'!L181,'Grade 2_Sec3'!L181,'Grade 2_Sec4'!L181)</f>
        <v>0</v>
      </c>
      <c r="M181" s="53">
        <f>SUM('Grade 2_Sec1'!M181,'Grade 2_Sec2'!M181,'Grade 2_Sec3'!M181,'Grade 2_Sec4'!M181)</f>
        <v>0</v>
      </c>
      <c r="N181" s="53">
        <f>SUM('Grade 2_Sec1'!N181,'Grade 2_Sec2'!N181,'Grade 2_Sec3'!N181,'Grade 2_Sec4'!N181)</f>
        <v>0</v>
      </c>
      <c r="O181" s="53">
        <f>SUM('Grade 2_Sec1'!O181,'Grade 2_Sec2'!O181,'Grade 2_Sec3'!O181,'Grade 2_Sec4'!O181)</f>
        <v>0</v>
      </c>
      <c r="P181" s="53">
        <f>SUM('Grade 2_Sec1'!P181,'Grade 2_Sec2'!P181,'Grade 2_Sec3'!P181,'Grade 2_Sec4'!P181)</f>
        <v>0</v>
      </c>
      <c r="Q181" s="53">
        <f>SUM('Grade 2_Sec1'!Q181,'Grade 2_Sec2'!Q181,'Grade 2_Sec3'!Q181,'Grade 2_Sec4'!Q181)</f>
        <v>0</v>
      </c>
      <c r="R181" s="53">
        <f>SUM('Grade 2_Sec1'!R181,'Grade 2_Sec2'!R181,'Grade 2_Sec3'!R181,'Grade 2_Sec4'!R181)</f>
        <v>0</v>
      </c>
      <c r="S181" s="53">
        <f>SUM('Grade 2_Sec1'!S181,'Grade 2_Sec2'!S181,'Grade 2_Sec3'!S181,'Grade 2_Sec4'!S181)</f>
        <v>0</v>
      </c>
      <c r="T181" s="53">
        <f>SUM('Grade 2_Sec1'!T181,'Grade 2_Sec2'!T181,'Grade 2_Sec3'!T181,'Grade 2_Sec4'!T181)</f>
        <v>0</v>
      </c>
      <c r="U181" s="53">
        <f>SUM('Grade 2_Sec1'!U181,'Grade 2_Sec2'!U181,'Grade 2_Sec3'!U181,'Grade 2_Sec4'!U181)</f>
        <v>0</v>
      </c>
      <c r="V181" s="53">
        <f>SUM('Grade 2_Sec1'!V181,'Grade 2_Sec2'!V181,'Grade 2_Sec3'!V181,'Grade 2_Sec4'!V181)</f>
        <v>0</v>
      </c>
      <c r="W181" s="53">
        <f>SUM('Grade 2_Sec1'!W181,'Grade 2_Sec2'!W181,'Grade 2_Sec3'!W181,'Grade 2_Sec4'!W181)</f>
        <v>0</v>
      </c>
      <c r="X181" s="53">
        <f>SUM('Grade 2_Sec1'!X181,'Grade 2_Sec2'!X181,'Grade 2_Sec3'!X181,'Grade 2_Sec4'!X181)</f>
        <v>0</v>
      </c>
      <c r="Y181" s="53">
        <f>SUM('Grade 2_Sec1'!Y181,'Grade 2_Sec2'!Y181,'Grade 2_Sec3'!Y181,'Grade 2_Sec4'!Y181)</f>
        <v>0</v>
      </c>
      <c r="Z181" s="53">
        <f>SUM('Grade 2_Sec1'!Z181,'Grade 2_Sec2'!Z181,'Grade 2_Sec3'!Z181,'Grade 2_Sec4'!Z181)</f>
        <v>0</v>
      </c>
      <c r="AA181" s="53">
        <f>SUM('Grade 2_Sec1'!AA181,'Grade 2_Sec2'!AA181,'Grade 2_Sec3'!AA181,'Grade 2_Sec4'!AA181)</f>
        <v>0</v>
      </c>
      <c r="AB181" s="53">
        <f>SUM('Grade 2_Sec1'!AB181,'Grade 2_Sec2'!AB181,'Grade 2_Sec3'!AB181,'Grade 2_Sec4'!AB181)</f>
        <v>0</v>
      </c>
      <c r="AC181" s="53">
        <f>SUM('Grade 2_Sec1'!AC181,'Grade 2_Sec2'!AC181,'Grade 2_Sec3'!AC181,'Grade 2_Sec4'!AC181)</f>
        <v>0</v>
      </c>
      <c r="AD181" s="53">
        <f>SUM('Grade 2_Sec1'!AD181,'Grade 2_Sec2'!AD181,'Grade 2_Sec3'!AD181,'Grade 2_Sec4'!AD181)</f>
        <v>0</v>
      </c>
      <c r="AE181" s="53">
        <f>SUM('Grade 2_Sec1'!AE181,'Grade 2_Sec2'!AE181,'Grade 2_Sec3'!AE181,'Grade 2_Sec4'!AE181)</f>
        <v>0</v>
      </c>
      <c r="AF181" s="53">
        <f>SUM('Grade 2_Sec1'!AF181,'Grade 2_Sec2'!AF181,'Grade 2_Sec3'!AF181,'Grade 2_Sec4'!AF181)</f>
        <v>0</v>
      </c>
      <c r="AG181" s="53">
        <f>SUM('Grade 2_Sec1'!AG181,'Grade 2_Sec2'!AG181,'Grade 2_Sec3'!AG181,'Grade 2_Sec4'!AG181)</f>
        <v>0</v>
      </c>
      <c r="AH181" s="53">
        <f>SUM('Grade 2_Sec1'!AH181,'Grade 2_Sec2'!AH181,'Grade 2_Sec3'!AH181,'Grade 2_Sec4'!AH181)</f>
        <v>0</v>
      </c>
      <c r="AI181" s="53">
        <f>SUM('Grade 2_Sec1'!AI181,'Grade 2_Sec2'!AI181,'Grade 2_Sec3'!AI181,'Grade 2_Sec4'!AI181)</f>
        <v>0</v>
      </c>
      <c r="AJ181" s="37">
        <f t="shared" si="15"/>
        <v>0</v>
      </c>
    </row>
    <row r="182" spans="2:36">
      <c r="B182" s="55">
        <v>3</v>
      </c>
      <c r="C182" s="53">
        <f>SUM('Grade 3_Sec1'!C182,'Grade 3_Sec2'!C182,'Grade 3_Sec3'!C182,'Grade 3_Sec4'!C182)</f>
        <v>0</v>
      </c>
      <c r="D182" s="53">
        <f>SUM('Grade 3_Sec1'!D182,'Grade 3_Sec2'!D182,'Grade 3_Sec3'!D182,'Grade 3_Sec4'!D182)</f>
        <v>0</v>
      </c>
      <c r="E182" s="53">
        <f>SUM('Grade 3_Sec1'!E182,'Grade 3_Sec2'!E182,'Grade 3_Sec3'!E182,'Grade 3_Sec4'!E182)</f>
        <v>0</v>
      </c>
      <c r="F182" s="53">
        <f>SUM('Grade 3_Sec1'!F182,'Grade 3_Sec2'!F182,'Grade 3_Sec3'!F182,'Grade 3_Sec4'!F182)</f>
        <v>0</v>
      </c>
      <c r="G182" s="53">
        <f>SUM('Grade 3_Sec1'!G182,'Grade 3_Sec2'!G182,'Grade 3_Sec3'!G182,'Grade 3_Sec4'!G182)</f>
        <v>0</v>
      </c>
      <c r="H182" s="53">
        <f>SUM('Grade 3_Sec1'!H182,'Grade 3_Sec2'!H182,'Grade 3_Sec3'!H182,'Grade 3_Sec4'!H182)</f>
        <v>0</v>
      </c>
      <c r="I182" s="53">
        <f>SUM('Grade 3_Sec1'!I182,'Grade 3_Sec2'!I182,'Grade 3_Sec3'!I182,'Grade 3_Sec4'!I182)</f>
        <v>0</v>
      </c>
      <c r="J182" s="53">
        <f>SUM('Grade 3_Sec1'!J182,'Grade 3_Sec2'!J182,'Grade 3_Sec3'!J182,'Grade 3_Sec4'!J182)</f>
        <v>0</v>
      </c>
      <c r="K182" s="53">
        <f>SUM('Grade 3_Sec1'!K182,'Grade 3_Sec2'!K182,'Grade 3_Sec3'!K182,'Grade 3_Sec4'!K182)</f>
        <v>0</v>
      </c>
      <c r="L182" s="53">
        <f>SUM('Grade 3_Sec1'!L182,'Grade 3_Sec2'!L182,'Grade 3_Sec3'!L182,'Grade 3_Sec4'!L182)</f>
        <v>0</v>
      </c>
      <c r="M182" s="53">
        <f>SUM('Grade 3_Sec1'!M182,'Grade 3_Sec2'!M182,'Grade 3_Sec3'!M182,'Grade 3_Sec4'!M182)</f>
        <v>0</v>
      </c>
      <c r="N182" s="53">
        <f>SUM('Grade 3_Sec1'!N182,'Grade 3_Sec2'!N182,'Grade 3_Sec3'!N182,'Grade 3_Sec4'!N182)</f>
        <v>0</v>
      </c>
      <c r="O182" s="53">
        <f>SUM('Grade 3_Sec1'!O182,'Grade 3_Sec2'!O182,'Grade 3_Sec3'!O182,'Grade 3_Sec4'!O182)</f>
        <v>0</v>
      </c>
      <c r="P182" s="53">
        <f>SUM('Grade 3_Sec1'!P182,'Grade 3_Sec2'!P182,'Grade 3_Sec3'!P182,'Grade 3_Sec4'!P182)</f>
        <v>0</v>
      </c>
      <c r="Q182" s="53">
        <f>SUM('Grade 3_Sec1'!Q182,'Grade 3_Sec2'!Q182,'Grade 3_Sec3'!Q182,'Grade 3_Sec4'!Q182)</f>
        <v>0</v>
      </c>
      <c r="R182" s="53">
        <f>SUM('Grade 3_Sec1'!R182,'Grade 3_Sec2'!R182,'Grade 3_Sec3'!R182,'Grade 3_Sec4'!R182)</f>
        <v>0</v>
      </c>
      <c r="S182" s="53">
        <f>SUM('Grade 3_Sec1'!S182,'Grade 3_Sec2'!S182,'Grade 3_Sec3'!S182,'Grade 3_Sec4'!S182)</f>
        <v>0</v>
      </c>
      <c r="T182" s="53">
        <f>SUM('Grade 3_Sec1'!T182,'Grade 3_Sec2'!T182,'Grade 3_Sec3'!T182,'Grade 3_Sec4'!T182)</f>
        <v>0</v>
      </c>
      <c r="U182" s="53">
        <f>SUM('Grade 3_Sec1'!U182,'Grade 3_Sec2'!U182,'Grade 3_Sec3'!U182,'Grade 3_Sec4'!U182)</f>
        <v>0</v>
      </c>
      <c r="V182" s="53">
        <f>SUM('Grade 3_Sec1'!V182,'Grade 3_Sec2'!V182,'Grade 3_Sec3'!V182,'Grade 3_Sec4'!V182)</f>
        <v>0</v>
      </c>
      <c r="W182" s="53">
        <f>SUM('Grade 3_Sec1'!W182,'Grade 3_Sec2'!W182,'Grade 3_Sec3'!W182,'Grade 3_Sec4'!W182)</f>
        <v>0</v>
      </c>
      <c r="X182" s="53">
        <f>SUM('Grade 3_Sec1'!X182,'Grade 3_Sec2'!X182,'Grade 3_Sec3'!X182,'Grade 3_Sec4'!X182)</f>
        <v>0</v>
      </c>
      <c r="Y182" s="53">
        <f>SUM('Grade 3_Sec1'!Y182,'Grade 3_Sec2'!Y182,'Grade 3_Sec3'!Y182,'Grade 3_Sec4'!Y182)</f>
        <v>0</v>
      </c>
      <c r="Z182" s="53">
        <f>SUM('Grade 3_Sec1'!Z182,'Grade 3_Sec2'!Z182,'Grade 3_Sec3'!Z182,'Grade 3_Sec4'!Z182)</f>
        <v>0</v>
      </c>
      <c r="AA182" s="53">
        <f>SUM('Grade 3_Sec1'!AA182,'Grade 3_Sec2'!AA182,'Grade 3_Sec3'!AA182,'Grade 3_Sec4'!AA182)</f>
        <v>0</v>
      </c>
      <c r="AB182" s="53">
        <f>SUM('Grade 3_Sec1'!AB182,'Grade 3_Sec2'!AB182,'Grade 3_Sec3'!AB182,'Grade 3_Sec4'!AB182)</f>
        <v>0</v>
      </c>
      <c r="AC182" s="53">
        <f>SUM('Grade 3_Sec1'!AC182,'Grade 3_Sec2'!AC182,'Grade 3_Sec3'!AC182,'Grade 3_Sec4'!AC182)</f>
        <v>0</v>
      </c>
      <c r="AD182" s="53">
        <f>SUM('Grade 3_Sec1'!AD182,'Grade 3_Sec2'!AD182,'Grade 3_Sec3'!AD182,'Grade 3_Sec4'!AD182)</f>
        <v>0</v>
      </c>
      <c r="AE182" s="53">
        <f>SUM('Grade 3_Sec1'!AE182,'Grade 3_Sec2'!AE182,'Grade 3_Sec3'!AE182,'Grade 3_Sec4'!AE182)</f>
        <v>0</v>
      </c>
      <c r="AF182" s="53">
        <f>SUM('Grade 3_Sec1'!AF182,'Grade 3_Sec2'!AF182,'Grade 3_Sec3'!AF182,'Grade 3_Sec4'!AF182)</f>
        <v>0</v>
      </c>
      <c r="AG182" s="53">
        <f>SUM('Grade 3_Sec1'!AG182,'Grade 3_Sec2'!AG182,'Grade 3_Sec3'!AG182,'Grade 3_Sec4'!AG182)</f>
        <v>0</v>
      </c>
      <c r="AH182" s="53">
        <f>SUM('Grade 3_Sec1'!AH182,'Grade 3_Sec2'!AH182,'Grade 3_Sec3'!AH182,'Grade 3_Sec4'!AH182)</f>
        <v>0</v>
      </c>
      <c r="AI182" s="53">
        <f>SUM('Grade 3_Sec1'!AI182,'Grade 3_Sec2'!AI182,'Grade 3_Sec3'!AI182,'Grade 3_Sec4'!AI182)</f>
        <v>0</v>
      </c>
      <c r="AJ182" s="37">
        <f t="shared" si="15"/>
        <v>0</v>
      </c>
    </row>
    <row r="183" spans="2:36">
      <c r="B183" s="55">
        <v>4</v>
      </c>
      <c r="C183" s="53">
        <f>SUM('Grade 4_Sec1'!C183,'Grade 4_Sec2'!C183,'Grade 4_Sec3'!C183,'Grade 4_Sec4'!C183)</f>
        <v>0</v>
      </c>
      <c r="D183" s="53">
        <f>SUM('Grade 4_Sec1'!D183,'Grade 4_Sec2'!D183,'Grade 4_Sec3'!D183,'Grade 4_Sec4'!D183)</f>
        <v>0</v>
      </c>
      <c r="E183" s="53">
        <f>SUM('Grade 4_Sec1'!E183,'Grade 4_Sec2'!E183,'Grade 4_Sec3'!E183,'Grade 4_Sec4'!E183)</f>
        <v>0</v>
      </c>
      <c r="F183" s="53">
        <f>SUM('Grade 4_Sec1'!F183,'Grade 4_Sec2'!F183,'Grade 4_Sec3'!F183,'Grade 4_Sec4'!F183)</f>
        <v>0</v>
      </c>
      <c r="G183" s="53">
        <f>SUM('Grade 4_Sec1'!G183,'Grade 4_Sec2'!G183,'Grade 4_Sec3'!G183,'Grade 4_Sec4'!G183)</f>
        <v>0</v>
      </c>
      <c r="H183" s="53">
        <f>SUM('Grade 4_Sec1'!H183,'Grade 4_Sec2'!H183,'Grade 4_Sec3'!H183,'Grade 4_Sec4'!H183)</f>
        <v>0</v>
      </c>
      <c r="I183" s="53">
        <f>SUM('Grade 4_Sec1'!I183,'Grade 4_Sec2'!I183,'Grade 4_Sec3'!I183,'Grade 4_Sec4'!I183)</f>
        <v>0</v>
      </c>
      <c r="J183" s="53">
        <f>SUM('Grade 4_Sec1'!J183,'Grade 4_Sec2'!J183,'Grade 4_Sec3'!J183,'Grade 4_Sec4'!J183)</f>
        <v>0</v>
      </c>
      <c r="K183" s="53">
        <f>SUM('Grade 4_Sec1'!K183,'Grade 4_Sec2'!K183,'Grade 4_Sec3'!K183,'Grade 4_Sec4'!K183)</f>
        <v>0</v>
      </c>
      <c r="L183" s="53">
        <f>SUM('Grade 4_Sec1'!L183,'Grade 4_Sec2'!L183,'Grade 4_Sec3'!L183,'Grade 4_Sec4'!L183)</f>
        <v>0</v>
      </c>
      <c r="M183" s="53">
        <f>SUM('Grade 4_Sec1'!M183,'Grade 4_Sec2'!M183,'Grade 4_Sec3'!M183,'Grade 4_Sec4'!M183)</f>
        <v>0</v>
      </c>
      <c r="N183" s="53">
        <f>SUM('Grade 4_Sec1'!N183,'Grade 4_Sec2'!N183,'Grade 4_Sec3'!N183,'Grade 4_Sec4'!N183)</f>
        <v>0</v>
      </c>
      <c r="O183" s="53">
        <f>SUM('Grade 4_Sec1'!O183,'Grade 4_Sec2'!O183,'Grade 4_Sec3'!O183,'Grade 4_Sec4'!O183)</f>
        <v>0</v>
      </c>
      <c r="P183" s="53">
        <f>SUM('Grade 4_Sec1'!P183,'Grade 4_Sec2'!P183,'Grade 4_Sec3'!P183,'Grade 4_Sec4'!P183)</f>
        <v>0</v>
      </c>
      <c r="Q183" s="53">
        <f>SUM('Grade 4_Sec1'!Q183,'Grade 4_Sec2'!Q183,'Grade 4_Sec3'!Q183,'Grade 4_Sec4'!Q183)</f>
        <v>0</v>
      </c>
      <c r="R183" s="53">
        <f>SUM('Grade 4_Sec1'!R183,'Grade 4_Sec2'!R183,'Grade 4_Sec3'!R183,'Grade 4_Sec4'!R183)</f>
        <v>0</v>
      </c>
      <c r="S183" s="53">
        <f>SUM('Grade 4_Sec1'!S183,'Grade 4_Sec2'!S183,'Grade 4_Sec3'!S183,'Grade 4_Sec4'!S183)</f>
        <v>0</v>
      </c>
      <c r="T183" s="53">
        <f>SUM('Grade 4_Sec1'!T183,'Grade 4_Sec2'!T183,'Grade 4_Sec3'!T183,'Grade 4_Sec4'!T183)</f>
        <v>0</v>
      </c>
      <c r="U183" s="53">
        <f>SUM('Grade 4_Sec1'!U183,'Grade 4_Sec2'!U183,'Grade 4_Sec3'!U183,'Grade 4_Sec4'!U183)</f>
        <v>0</v>
      </c>
      <c r="V183" s="53">
        <f>SUM('Grade 4_Sec1'!V183,'Grade 4_Sec2'!V183,'Grade 4_Sec3'!V183,'Grade 4_Sec4'!V183)</f>
        <v>0</v>
      </c>
      <c r="W183" s="53">
        <f>SUM('Grade 4_Sec1'!W183,'Grade 4_Sec2'!W183,'Grade 4_Sec3'!W183,'Grade 4_Sec4'!W183)</f>
        <v>0</v>
      </c>
      <c r="X183" s="53">
        <f>SUM('Grade 4_Sec1'!X183,'Grade 4_Sec2'!X183,'Grade 4_Sec3'!X183,'Grade 4_Sec4'!X183)</f>
        <v>0</v>
      </c>
      <c r="Y183" s="53">
        <f>SUM('Grade 4_Sec1'!Y183,'Grade 4_Sec2'!Y183,'Grade 4_Sec3'!Y183,'Grade 4_Sec4'!Y183)</f>
        <v>0</v>
      </c>
      <c r="Z183" s="53">
        <f>SUM('Grade 4_Sec1'!Z183,'Grade 4_Sec2'!Z183,'Grade 4_Sec3'!Z183,'Grade 4_Sec4'!Z183)</f>
        <v>0</v>
      </c>
      <c r="AA183" s="53">
        <f>SUM('Grade 4_Sec1'!AA183,'Grade 4_Sec2'!AA183,'Grade 4_Sec3'!AA183,'Grade 4_Sec4'!AA183)</f>
        <v>0</v>
      </c>
      <c r="AB183" s="53">
        <f>SUM('Grade 4_Sec1'!AB183,'Grade 4_Sec2'!AB183,'Grade 4_Sec3'!AB183,'Grade 4_Sec4'!AB183)</f>
        <v>0</v>
      </c>
      <c r="AC183" s="53">
        <f>SUM('Grade 4_Sec1'!AC183,'Grade 4_Sec2'!AC183,'Grade 4_Sec3'!AC183,'Grade 4_Sec4'!AC183)</f>
        <v>0</v>
      </c>
      <c r="AD183" s="53">
        <f>SUM('Grade 4_Sec1'!AD183,'Grade 4_Sec2'!AD183,'Grade 4_Sec3'!AD183,'Grade 4_Sec4'!AD183)</f>
        <v>0</v>
      </c>
      <c r="AE183" s="53">
        <f>SUM('Grade 4_Sec1'!AE183,'Grade 4_Sec2'!AE183,'Grade 4_Sec3'!AE183,'Grade 4_Sec4'!AE183)</f>
        <v>0</v>
      </c>
      <c r="AF183" s="53">
        <f>SUM('Grade 4_Sec1'!AF183,'Grade 4_Sec2'!AF183,'Grade 4_Sec3'!AF183,'Grade 4_Sec4'!AF183)</f>
        <v>0</v>
      </c>
      <c r="AG183" s="53">
        <f>SUM('Grade 4_Sec1'!AG183,'Grade 4_Sec2'!AG183,'Grade 4_Sec3'!AG183,'Grade 4_Sec4'!AG183)</f>
        <v>0</v>
      </c>
      <c r="AH183" s="53">
        <f>SUM('Grade 4_Sec1'!AH183,'Grade 4_Sec2'!AH183,'Grade 4_Sec3'!AH183,'Grade 4_Sec4'!AH183)</f>
        <v>0</v>
      </c>
      <c r="AI183" s="53">
        <f>SUM('Grade 4_Sec1'!AI183,'Grade 4_Sec2'!AI183,'Grade 4_Sec3'!AI183,'Grade 4_Sec4'!AI183)</f>
        <v>0</v>
      </c>
      <c r="AJ183" s="37">
        <f t="shared" si="15"/>
        <v>0</v>
      </c>
    </row>
    <row r="184" spans="2:36">
      <c r="B184" s="55">
        <v>5</v>
      </c>
      <c r="C184" s="53">
        <f>SUM('Grade 5_Sec1'!C184,'Grade 5_Sec2'!C184,'Grade 5_Sec3'!C184,'Grade 5_Sec4'!C184)</f>
        <v>0</v>
      </c>
      <c r="D184" s="53">
        <f>SUM('Grade 5_Sec1'!D184,'Grade 5_Sec2'!D184,'Grade 5_Sec3'!D184,'Grade 5_Sec4'!D184)</f>
        <v>0</v>
      </c>
      <c r="E184" s="53">
        <f>SUM('Grade 5_Sec1'!E184,'Grade 5_Sec2'!E184,'Grade 5_Sec3'!E184,'Grade 5_Sec4'!E184)</f>
        <v>0</v>
      </c>
      <c r="F184" s="53">
        <f>SUM('Grade 5_Sec1'!F184,'Grade 5_Sec2'!F184,'Grade 5_Sec3'!F184,'Grade 5_Sec4'!F184)</f>
        <v>0</v>
      </c>
      <c r="G184" s="53">
        <f>SUM('Grade 5_Sec1'!G184,'Grade 5_Sec2'!G184,'Grade 5_Sec3'!G184,'Grade 5_Sec4'!G184)</f>
        <v>0</v>
      </c>
      <c r="H184" s="53">
        <f>SUM('Grade 5_Sec1'!H184,'Grade 5_Sec2'!H184,'Grade 5_Sec3'!H184,'Grade 5_Sec4'!H184)</f>
        <v>0</v>
      </c>
      <c r="I184" s="53">
        <f>SUM('Grade 5_Sec1'!I184,'Grade 5_Sec2'!I184,'Grade 5_Sec3'!I184,'Grade 5_Sec4'!I184)</f>
        <v>0</v>
      </c>
      <c r="J184" s="53">
        <f>SUM('Grade 5_Sec1'!J184,'Grade 5_Sec2'!J184,'Grade 5_Sec3'!J184,'Grade 5_Sec4'!J184)</f>
        <v>0</v>
      </c>
      <c r="K184" s="53">
        <f>SUM('Grade 5_Sec1'!K184,'Grade 5_Sec2'!K184,'Grade 5_Sec3'!K184,'Grade 5_Sec4'!K184)</f>
        <v>0</v>
      </c>
      <c r="L184" s="53">
        <f>SUM('Grade 5_Sec1'!L184,'Grade 5_Sec2'!L184,'Grade 5_Sec3'!L184,'Grade 5_Sec4'!L184)</f>
        <v>0</v>
      </c>
      <c r="M184" s="53">
        <f>SUM('Grade 5_Sec1'!M184,'Grade 5_Sec2'!M184,'Grade 5_Sec3'!M184,'Grade 5_Sec4'!M184)</f>
        <v>0</v>
      </c>
      <c r="N184" s="53">
        <f>SUM('Grade 5_Sec1'!N184,'Grade 5_Sec2'!N184,'Grade 5_Sec3'!N184,'Grade 5_Sec4'!N184)</f>
        <v>0</v>
      </c>
      <c r="O184" s="53">
        <f>SUM('Grade 5_Sec1'!O184,'Grade 5_Sec2'!O184,'Grade 5_Sec3'!O184,'Grade 5_Sec4'!O184)</f>
        <v>0</v>
      </c>
      <c r="P184" s="53">
        <f>SUM('Grade 5_Sec1'!P184,'Grade 5_Sec2'!P184,'Grade 5_Sec3'!P184,'Grade 5_Sec4'!P184)</f>
        <v>0</v>
      </c>
      <c r="Q184" s="53">
        <f>SUM('Grade 5_Sec1'!Q184,'Grade 5_Sec2'!Q184,'Grade 5_Sec3'!Q184,'Grade 5_Sec4'!Q184)</f>
        <v>0</v>
      </c>
      <c r="R184" s="53">
        <f>SUM('Grade 5_Sec1'!R184,'Grade 5_Sec2'!R184,'Grade 5_Sec3'!R184,'Grade 5_Sec4'!R184)</f>
        <v>0</v>
      </c>
      <c r="S184" s="53">
        <f>SUM('Grade 5_Sec1'!S184,'Grade 5_Sec2'!S184,'Grade 5_Sec3'!S184,'Grade 5_Sec4'!S184)</f>
        <v>0</v>
      </c>
      <c r="T184" s="53">
        <f>SUM('Grade 5_Sec1'!T184,'Grade 5_Sec2'!T184,'Grade 5_Sec3'!T184,'Grade 5_Sec4'!T184)</f>
        <v>0</v>
      </c>
      <c r="U184" s="53">
        <f>SUM('Grade 5_Sec1'!U184,'Grade 5_Sec2'!U184,'Grade 5_Sec3'!U184,'Grade 5_Sec4'!U184)</f>
        <v>0</v>
      </c>
      <c r="V184" s="53">
        <f>SUM('Grade 5_Sec1'!V184,'Grade 5_Sec2'!V184,'Grade 5_Sec3'!V184,'Grade 5_Sec4'!V184)</f>
        <v>0</v>
      </c>
      <c r="W184" s="53">
        <f>SUM('Grade 5_Sec1'!W184,'Grade 5_Sec2'!W184,'Grade 5_Sec3'!W184,'Grade 5_Sec4'!W184)</f>
        <v>0</v>
      </c>
      <c r="X184" s="53">
        <f>SUM('Grade 5_Sec1'!X184,'Grade 5_Sec2'!X184,'Grade 5_Sec3'!X184,'Grade 5_Sec4'!X184)</f>
        <v>0</v>
      </c>
      <c r="Y184" s="53">
        <f>SUM('Grade 5_Sec1'!Y184,'Grade 5_Sec2'!Y184,'Grade 5_Sec3'!Y184,'Grade 5_Sec4'!Y184)</f>
        <v>0</v>
      </c>
      <c r="Z184" s="53">
        <f>SUM('Grade 5_Sec1'!Z184,'Grade 5_Sec2'!Z184,'Grade 5_Sec3'!Z184,'Grade 5_Sec4'!Z184)</f>
        <v>0</v>
      </c>
      <c r="AA184" s="53">
        <f>SUM('Grade 5_Sec1'!AA184,'Grade 5_Sec2'!AA184,'Grade 5_Sec3'!AA184,'Grade 5_Sec4'!AA184)</f>
        <v>0</v>
      </c>
      <c r="AB184" s="53">
        <f>SUM('Grade 5_Sec1'!AB184,'Grade 5_Sec2'!AB184,'Grade 5_Sec3'!AB184,'Grade 5_Sec4'!AB184)</f>
        <v>0</v>
      </c>
      <c r="AC184" s="53">
        <f>SUM('Grade 5_Sec1'!AC184,'Grade 5_Sec2'!AC184,'Grade 5_Sec3'!AC184,'Grade 5_Sec4'!AC184)</f>
        <v>0</v>
      </c>
      <c r="AD184" s="53">
        <f>SUM('Grade 5_Sec1'!AD184,'Grade 5_Sec2'!AD184,'Grade 5_Sec3'!AD184,'Grade 5_Sec4'!AD184)</f>
        <v>0</v>
      </c>
      <c r="AE184" s="53">
        <f>SUM('Grade 5_Sec1'!AE184,'Grade 5_Sec2'!AE184,'Grade 5_Sec3'!AE184,'Grade 5_Sec4'!AE184)</f>
        <v>0</v>
      </c>
      <c r="AF184" s="53">
        <f>SUM('Grade 5_Sec1'!AF184,'Grade 5_Sec2'!AF184,'Grade 5_Sec3'!AF184,'Grade 5_Sec4'!AF184)</f>
        <v>0</v>
      </c>
      <c r="AG184" s="53">
        <f>SUM('Grade 5_Sec1'!AG184,'Grade 5_Sec2'!AG184,'Grade 5_Sec3'!AG184,'Grade 5_Sec4'!AG184)</f>
        <v>0</v>
      </c>
      <c r="AH184" s="53">
        <f>SUM('Grade 5_Sec1'!AH184,'Grade 5_Sec2'!AH184,'Grade 5_Sec3'!AH184,'Grade 5_Sec4'!AH184)</f>
        <v>0</v>
      </c>
      <c r="AI184" s="53">
        <f>SUM('Grade 5_Sec1'!AI184,'Grade 5_Sec2'!AI184,'Grade 5_Sec3'!AI184,'Grade 5_Sec4'!AI184)</f>
        <v>0</v>
      </c>
      <c r="AJ184" s="37">
        <f t="shared" si="15"/>
        <v>0</v>
      </c>
    </row>
    <row r="185" spans="2:36">
      <c r="B185" s="55">
        <v>6</v>
      </c>
      <c r="C185" s="53">
        <f>SUM('Grade 6_Sec1'!C185,'Grade 6_Sec2'!C185,'Grade 6_Sec3'!C185,'Grade 6_Sec4'!C185)</f>
        <v>0</v>
      </c>
      <c r="D185" s="53">
        <f>SUM('Grade 6_Sec1'!D185,'Grade 6_Sec2'!D185,'Grade 6_Sec3'!D185,'Grade 6_Sec4'!D185)</f>
        <v>0</v>
      </c>
      <c r="E185" s="53">
        <f>SUM('Grade 6_Sec1'!E185,'Grade 6_Sec2'!E185,'Grade 6_Sec3'!E185,'Grade 6_Sec4'!E185)</f>
        <v>0</v>
      </c>
      <c r="F185" s="53">
        <f>SUM('Grade 6_Sec1'!F185,'Grade 6_Sec2'!F185,'Grade 6_Sec3'!F185,'Grade 6_Sec4'!F185)</f>
        <v>0</v>
      </c>
      <c r="G185" s="53">
        <f>SUM('Grade 6_Sec1'!G185,'Grade 6_Sec2'!G185,'Grade 6_Sec3'!G185,'Grade 6_Sec4'!G185)</f>
        <v>0</v>
      </c>
      <c r="H185" s="53">
        <f>SUM('Grade 6_Sec1'!H185,'Grade 6_Sec2'!H185,'Grade 6_Sec3'!H185,'Grade 6_Sec4'!H185)</f>
        <v>0</v>
      </c>
      <c r="I185" s="53">
        <f>SUM('Grade 6_Sec1'!I185,'Grade 6_Sec2'!I185,'Grade 6_Sec3'!I185,'Grade 6_Sec4'!I185)</f>
        <v>0</v>
      </c>
      <c r="J185" s="53">
        <f>SUM('Grade 6_Sec1'!J185,'Grade 6_Sec2'!J185,'Grade 6_Sec3'!J185,'Grade 6_Sec4'!J185)</f>
        <v>0</v>
      </c>
      <c r="K185" s="53">
        <f>SUM('Grade 6_Sec1'!K185,'Grade 6_Sec2'!K185,'Grade 6_Sec3'!K185,'Grade 6_Sec4'!K185)</f>
        <v>0</v>
      </c>
      <c r="L185" s="53">
        <f>SUM('Grade 6_Sec1'!L185,'Grade 6_Sec2'!L185,'Grade 6_Sec3'!L185,'Grade 6_Sec4'!L185)</f>
        <v>0</v>
      </c>
      <c r="M185" s="53">
        <f>SUM('Grade 6_Sec1'!M185,'Grade 6_Sec2'!M185,'Grade 6_Sec3'!M185,'Grade 6_Sec4'!M185)</f>
        <v>0</v>
      </c>
      <c r="N185" s="53">
        <f>SUM('Grade 6_Sec1'!N185,'Grade 6_Sec2'!N185,'Grade 6_Sec3'!N185,'Grade 6_Sec4'!N185)</f>
        <v>0</v>
      </c>
      <c r="O185" s="53">
        <f>SUM('Grade 6_Sec1'!O185,'Grade 6_Sec2'!O185,'Grade 6_Sec3'!O185,'Grade 6_Sec4'!O185)</f>
        <v>0</v>
      </c>
      <c r="P185" s="53">
        <f>SUM('Grade 6_Sec1'!P185,'Grade 6_Sec2'!P185,'Grade 6_Sec3'!P185,'Grade 6_Sec4'!P185)</f>
        <v>0</v>
      </c>
      <c r="Q185" s="53">
        <f>SUM('Grade 6_Sec1'!Q185,'Grade 6_Sec2'!Q185,'Grade 6_Sec3'!Q185,'Grade 6_Sec4'!Q185)</f>
        <v>0</v>
      </c>
      <c r="R185" s="53">
        <f>SUM('Grade 6_Sec1'!R185,'Grade 6_Sec2'!R185,'Grade 6_Sec3'!R185,'Grade 6_Sec4'!R185)</f>
        <v>0</v>
      </c>
      <c r="S185" s="53">
        <f>SUM('Grade 6_Sec1'!S185,'Grade 6_Sec2'!S185,'Grade 6_Sec3'!S185,'Grade 6_Sec4'!S185)</f>
        <v>0</v>
      </c>
      <c r="T185" s="53">
        <f>SUM('Grade 6_Sec1'!T185,'Grade 6_Sec2'!T185,'Grade 6_Sec3'!T185,'Grade 6_Sec4'!T185)</f>
        <v>0</v>
      </c>
      <c r="U185" s="53">
        <f>SUM('Grade 6_Sec1'!U185,'Grade 6_Sec2'!U185,'Grade 6_Sec3'!U185,'Grade 6_Sec4'!U185)</f>
        <v>0</v>
      </c>
      <c r="V185" s="53">
        <f>SUM('Grade 6_Sec1'!V185,'Grade 6_Sec2'!V185,'Grade 6_Sec3'!V185,'Grade 6_Sec4'!V185)</f>
        <v>0</v>
      </c>
      <c r="W185" s="53">
        <f>SUM('Grade 6_Sec1'!W185,'Grade 6_Sec2'!W185,'Grade 6_Sec3'!W185,'Grade 6_Sec4'!W185)</f>
        <v>0</v>
      </c>
      <c r="X185" s="53">
        <f>SUM('Grade 6_Sec1'!X185,'Grade 6_Sec2'!X185,'Grade 6_Sec3'!X185,'Grade 6_Sec4'!X185)</f>
        <v>0</v>
      </c>
      <c r="Y185" s="53">
        <f>SUM('Grade 6_Sec1'!Y185,'Grade 6_Sec2'!Y185,'Grade 6_Sec3'!Y185,'Grade 6_Sec4'!Y185)</f>
        <v>0</v>
      </c>
      <c r="Z185" s="53">
        <f>SUM('Grade 6_Sec1'!Z185,'Grade 6_Sec2'!Z185,'Grade 6_Sec3'!Z185,'Grade 6_Sec4'!Z185)</f>
        <v>0</v>
      </c>
      <c r="AA185" s="53">
        <f>SUM('Grade 6_Sec1'!AA185,'Grade 6_Sec2'!AA185,'Grade 6_Sec3'!AA185,'Grade 6_Sec4'!AA185)</f>
        <v>0</v>
      </c>
      <c r="AB185" s="53">
        <f>SUM('Grade 6_Sec1'!AB185,'Grade 6_Sec2'!AB185,'Grade 6_Sec3'!AB185,'Grade 6_Sec4'!AB185)</f>
        <v>0</v>
      </c>
      <c r="AC185" s="53">
        <f>SUM('Grade 6_Sec1'!AC185,'Grade 6_Sec2'!AC185,'Grade 6_Sec3'!AC185,'Grade 6_Sec4'!AC185)</f>
        <v>0</v>
      </c>
      <c r="AD185" s="53">
        <f>SUM('Grade 6_Sec1'!AD185,'Grade 6_Sec2'!AD185,'Grade 6_Sec3'!AD185,'Grade 6_Sec4'!AD185)</f>
        <v>0</v>
      </c>
      <c r="AE185" s="53">
        <f>SUM('Grade 6_Sec1'!AE185,'Grade 6_Sec2'!AE185,'Grade 6_Sec3'!AE185,'Grade 6_Sec4'!AE185)</f>
        <v>0</v>
      </c>
      <c r="AF185" s="53">
        <f>SUM('Grade 6_Sec1'!AF185,'Grade 6_Sec2'!AF185,'Grade 6_Sec3'!AF185,'Grade 6_Sec4'!AF185)</f>
        <v>0</v>
      </c>
      <c r="AG185" s="53">
        <f>SUM('Grade 6_Sec1'!AG185,'Grade 6_Sec2'!AG185,'Grade 6_Sec3'!AG185,'Grade 6_Sec4'!AG185)</f>
        <v>0</v>
      </c>
      <c r="AH185" s="53">
        <f>SUM('Grade 6_Sec1'!AH185,'Grade 6_Sec2'!AH185,'Grade 6_Sec3'!AH185,'Grade 6_Sec4'!AH185)</f>
        <v>0</v>
      </c>
      <c r="AI185" s="53">
        <f>SUM('Grade 6_Sec1'!AI185,'Grade 6_Sec2'!AI185,'Grade 6_Sec3'!AI185,'Grade 6_Sec4'!AI185)</f>
        <v>0</v>
      </c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>
      <c r="B192" s="55" t="s">
        <v>94</v>
      </c>
      <c r="C192" s="53">
        <f>NonGraded!C192</f>
        <v>0</v>
      </c>
      <c r="D192" s="53">
        <f>NonGraded!D192</f>
        <v>0</v>
      </c>
      <c r="E192" s="53">
        <f>NonGraded!E192</f>
        <v>0</v>
      </c>
      <c r="F192" s="53">
        <f>NonGraded!F192</f>
        <v>0</v>
      </c>
      <c r="G192" s="53">
        <f>NonGraded!G192</f>
        <v>0</v>
      </c>
      <c r="H192" s="53">
        <f>NonGraded!H192</f>
        <v>0</v>
      </c>
      <c r="I192" s="53">
        <f>NonGraded!I192</f>
        <v>0</v>
      </c>
      <c r="J192" s="53">
        <f>NonGraded!J192</f>
        <v>0</v>
      </c>
      <c r="K192" s="53">
        <f>NonGraded!K192</f>
        <v>0</v>
      </c>
      <c r="L192" s="53">
        <f>NonGraded!L192</f>
        <v>0</v>
      </c>
      <c r="M192" s="53">
        <f>NonGraded!M192</f>
        <v>0</v>
      </c>
      <c r="N192" s="53">
        <f>NonGraded!N192</f>
        <v>0</v>
      </c>
      <c r="O192" s="53">
        <f>NonGraded!O192</f>
        <v>0</v>
      </c>
      <c r="P192" s="53">
        <f>NonGraded!P192</f>
        <v>0</v>
      </c>
      <c r="Q192" s="53">
        <f>NonGraded!Q192</f>
        <v>0</v>
      </c>
      <c r="R192" s="53">
        <f>NonGraded!R192</f>
        <v>0</v>
      </c>
      <c r="S192" s="53">
        <f>NonGraded!S192</f>
        <v>0</v>
      </c>
      <c r="T192" s="53">
        <f>NonGraded!T192</f>
        <v>0</v>
      </c>
      <c r="U192" s="53">
        <f>NonGraded!U192</f>
        <v>0</v>
      </c>
      <c r="V192" s="53">
        <f>NonGraded!V192</f>
        <v>0</v>
      </c>
      <c r="W192" s="53">
        <f>NonGraded!W192</f>
        <v>0</v>
      </c>
      <c r="X192" s="53">
        <f>NonGraded!X192</f>
        <v>0</v>
      </c>
      <c r="Y192" s="53">
        <f>NonGraded!Y192</f>
        <v>0</v>
      </c>
      <c r="Z192" s="53">
        <f>NonGraded!Z192</f>
        <v>0</v>
      </c>
      <c r="AA192" s="53">
        <f>NonGraded!AA192</f>
        <v>0</v>
      </c>
      <c r="AB192" s="53">
        <f>NonGraded!AB192</f>
        <v>0</v>
      </c>
      <c r="AC192" s="53">
        <f>NonGraded!AC192</f>
        <v>0</v>
      </c>
      <c r="AD192" s="53">
        <f>NonGraded!AD192</f>
        <v>0</v>
      </c>
      <c r="AE192" s="53">
        <f>NonGraded!AE192</f>
        <v>0</v>
      </c>
      <c r="AF192" s="53">
        <f>NonGraded!AF192</f>
        <v>0</v>
      </c>
      <c r="AG192" s="53">
        <f>NonGraded!AG192</f>
        <v>0</v>
      </c>
      <c r="AH192" s="53">
        <f>NonGraded!AH192</f>
        <v>0</v>
      </c>
      <c r="AI192" s="53">
        <f>NonGraded!AI192</f>
        <v>0</v>
      </c>
      <c r="AJ192" s="37">
        <f t="shared" si="15"/>
        <v>0</v>
      </c>
    </row>
    <row r="193" spans="2:36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>
      <c r="B198" s="55" t="s">
        <v>88</v>
      </c>
      <c r="C198" s="53">
        <f>SUM(Kinder_Sec1!C198,Kinder_Sec2!C198,Kinder_Sec3!C198,Kinder_Sec4!C198)</f>
        <v>0</v>
      </c>
      <c r="D198" s="53">
        <f>SUM(Kinder_Sec1!D198,Kinder_Sec2!D198,Kinder_Sec3!D198,Kinder_Sec4!D198)</f>
        <v>0</v>
      </c>
      <c r="E198" s="55">
        <f>SUM(C198:D198)</f>
        <v>0</v>
      </c>
    </row>
    <row r="199" spans="2:36">
      <c r="B199" s="55">
        <v>1</v>
      </c>
      <c r="C199" s="53">
        <f>SUM('Grade 1_Sec1'!C199,'Grade 1_Sec2'!C199,'Grade 1_Sec3'!C199,'Grade 1_Sec4'!C199)</f>
        <v>0</v>
      </c>
      <c r="D199" s="53">
        <f>SUM('Grade 1_Sec1'!D199,'Grade 1_Sec2'!D199,'Grade 1_Sec3'!D199,'Grade 1_Sec4'!D199)</f>
        <v>0</v>
      </c>
      <c r="E199" s="55">
        <f t="shared" ref="E199:E211" si="17">SUM(C199:D199)</f>
        <v>0</v>
      </c>
    </row>
    <row r="200" spans="2:36">
      <c r="B200" s="55">
        <v>2</v>
      </c>
      <c r="C200" s="53">
        <f>SUM('Grade 2_Sec1'!C200,'Grade 2_Sec2'!C200,'Grade 2_Sec3'!C200,'Grade 2_Sec4'!C200)</f>
        <v>0</v>
      </c>
      <c r="D200" s="53">
        <f>SUM('Grade 2_Sec1'!D200,'Grade 2_Sec2'!D200,'Grade 2_Sec3'!D200,'Grade 2_Sec4'!D200)</f>
        <v>0</v>
      </c>
      <c r="E200" s="55">
        <f t="shared" si="17"/>
        <v>0</v>
      </c>
    </row>
    <row r="201" spans="2:36">
      <c r="B201" s="55">
        <v>3</v>
      </c>
      <c r="C201" s="53">
        <f>SUM('Grade 3_Sec1'!C201,'Grade 3_Sec2'!C201,'Grade 3_Sec3'!C201,'Grade 3_Sec4'!C201)</f>
        <v>0</v>
      </c>
      <c r="D201" s="53">
        <f>SUM('Grade 3_Sec1'!D201,'Grade 3_Sec2'!D201,'Grade 3_Sec3'!D201,'Grade 3_Sec4'!D201)</f>
        <v>0</v>
      </c>
      <c r="E201" s="55">
        <f t="shared" si="17"/>
        <v>0</v>
      </c>
    </row>
    <row r="202" spans="2:36">
      <c r="B202" s="55">
        <v>4</v>
      </c>
      <c r="C202" s="53">
        <f>SUM('Grade 4_Sec1'!C202,'Grade 4_Sec2'!C202,'Grade 4_Sec3'!C202,'Grade 4_Sec4'!C202)</f>
        <v>0</v>
      </c>
      <c r="D202" s="53">
        <f>SUM('Grade 4_Sec1'!D202,'Grade 4_Sec2'!D202,'Grade 4_Sec3'!D202,'Grade 4_Sec4'!D202)</f>
        <v>0</v>
      </c>
      <c r="E202" s="55">
        <f t="shared" si="17"/>
        <v>0</v>
      </c>
    </row>
    <row r="203" spans="2:36">
      <c r="B203" s="55">
        <v>5</v>
      </c>
      <c r="C203" s="53">
        <f>SUM('Grade 5_Sec1'!C203,'Grade 5_Sec2'!C203,'Grade 5_Sec3'!C203,'Grade 5_Sec4'!C203)</f>
        <v>0</v>
      </c>
      <c r="D203" s="53">
        <f>SUM('Grade 5_Sec1'!D203,'Grade 5_Sec2'!D203,'Grade 5_Sec3'!D203,'Grade 5_Sec4'!D203)</f>
        <v>0</v>
      </c>
      <c r="E203" s="55">
        <f t="shared" si="17"/>
        <v>0</v>
      </c>
    </row>
    <row r="204" spans="2:36">
      <c r="B204" s="55">
        <v>6</v>
      </c>
      <c r="C204" s="53">
        <f>SUM('Grade 6_Sec1'!C204,'Grade 6_Sec2'!C204,'Grade 6_Sec3'!C204,'Grade 6_Sec4'!C204)</f>
        <v>0</v>
      </c>
      <c r="D204" s="53">
        <f>SUM('Grade 6_Sec1'!D204,'Grade 6_Sec2'!D204,'Grade 6_Sec3'!D204,'Grade 6_Sec4'!D204)</f>
        <v>0</v>
      </c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>
      <c r="B211" s="55" t="s">
        <v>94</v>
      </c>
      <c r="C211" s="53">
        <f>NonGraded!C211</f>
        <v>0</v>
      </c>
      <c r="D211" s="53">
        <f>NonGraded!D211</f>
        <v>0</v>
      </c>
      <c r="E211" s="55">
        <f t="shared" si="17"/>
        <v>0</v>
      </c>
    </row>
    <row r="212" spans="2:10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>
      <c r="B217" s="55" t="s">
        <v>88</v>
      </c>
      <c r="C217" s="53">
        <f>SUM(Kinder_Sec1!C217,Kinder_Sec2!C217,Kinder_Sec3!C217,Kinder_Sec4!C217)</f>
        <v>0</v>
      </c>
      <c r="D217" s="53">
        <f>SUM(Kinder_Sec1!D217,Kinder_Sec2!D217,Kinder_Sec3!D217,Kinder_Sec4!D217)</f>
        <v>0</v>
      </c>
      <c r="E217" s="53">
        <f>SUM(Kinder_Sec1!E217,Kinder_Sec2!E217,Kinder_Sec3!E217,Kinder_Sec4!E217)</f>
        <v>0</v>
      </c>
      <c r="F217" s="53">
        <f>SUM(Kinder_Sec1!F217,Kinder_Sec2!F217,Kinder_Sec3!F217,Kinder_Sec4!F217)</f>
        <v>0</v>
      </c>
      <c r="G217" s="53">
        <f>SUM(Kinder_Sec1!G217,Kinder_Sec2!G217,Kinder_Sec3!G217,Kinder_Sec4!G217)</f>
        <v>0</v>
      </c>
      <c r="H217" s="53">
        <f>SUM(Kinder_Sec1!H217,Kinder_Sec2!H217,Kinder_Sec3!H217,Kinder_Sec4!H217)</f>
        <v>0</v>
      </c>
      <c r="I217" s="53">
        <f>SUM(Kinder_Sec1!I217,Kinder_Sec2!I217,Kinder_Sec3!I217,Kinder_Sec4!I217)</f>
        <v>0</v>
      </c>
      <c r="J217" s="74">
        <f>SUM(C217:I217)</f>
        <v>0</v>
      </c>
    </row>
    <row r="218" spans="2:10">
      <c r="B218" s="55">
        <v>1</v>
      </c>
      <c r="C218" s="53">
        <f>SUM('Grade 1_Sec1'!C218,'Grade 1_Sec2'!C218,'Grade 1_Sec3'!C218,'Grade 1_Sec4'!C218)</f>
        <v>0</v>
      </c>
      <c r="D218" s="53">
        <f>SUM('Grade 1_Sec1'!D218,'Grade 1_Sec2'!D218,'Grade 1_Sec3'!D218,'Grade 1_Sec4'!D218)</f>
        <v>0</v>
      </c>
      <c r="E218" s="53">
        <f>SUM('Grade 1_Sec1'!E218,'Grade 1_Sec2'!E218,'Grade 1_Sec3'!E218,'Grade 1_Sec4'!E218)</f>
        <v>0</v>
      </c>
      <c r="F218" s="53">
        <f>SUM('Grade 1_Sec1'!F218,'Grade 1_Sec2'!F218,'Grade 1_Sec3'!F218,'Grade 1_Sec4'!F218)</f>
        <v>0</v>
      </c>
      <c r="G218" s="53">
        <f>SUM('Grade 1_Sec1'!G218,'Grade 1_Sec2'!G218,'Grade 1_Sec3'!G218,'Grade 1_Sec4'!G218)</f>
        <v>0</v>
      </c>
      <c r="H218" s="53">
        <f>SUM('Grade 1_Sec1'!H218,'Grade 1_Sec2'!H218,'Grade 1_Sec3'!H218,'Grade 1_Sec4'!H218)</f>
        <v>0</v>
      </c>
      <c r="I218" s="53">
        <f>SUM('Grade 1_Sec1'!I218,'Grade 1_Sec2'!I218,'Grade 1_Sec3'!I218,'Grade 1_Sec4'!I218)</f>
        <v>0</v>
      </c>
      <c r="J218" s="74">
        <f t="shared" ref="J218:J230" si="18">SUM(C218:I218)</f>
        <v>0</v>
      </c>
    </row>
    <row r="219" spans="2:10">
      <c r="B219" s="55">
        <v>2</v>
      </c>
      <c r="C219" s="53">
        <f>SUM('Grade 2_Sec1'!C219,'Grade 2_Sec2'!C219,'Grade 2_Sec3'!C219,'Grade 2_Sec4'!C219)</f>
        <v>0</v>
      </c>
      <c r="D219" s="53">
        <f>SUM('Grade 2_Sec1'!D219,'Grade 2_Sec2'!D219,'Grade 2_Sec3'!D219,'Grade 2_Sec4'!D219)</f>
        <v>0</v>
      </c>
      <c r="E219" s="53">
        <f>SUM('Grade 2_Sec1'!E219,'Grade 2_Sec2'!E219,'Grade 2_Sec3'!E219,'Grade 2_Sec4'!E219)</f>
        <v>0</v>
      </c>
      <c r="F219" s="53">
        <f>SUM('Grade 2_Sec1'!F219,'Grade 2_Sec2'!F219,'Grade 2_Sec3'!F219,'Grade 2_Sec4'!F219)</f>
        <v>0</v>
      </c>
      <c r="G219" s="53">
        <f>SUM('Grade 2_Sec1'!G219,'Grade 2_Sec2'!G219,'Grade 2_Sec3'!G219,'Grade 2_Sec4'!G219)</f>
        <v>0</v>
      </c>
      <c r="H219" s="53">
        <f>SUM('Grade 2_Sec1'!H219,'Grade 2_Sec2'!H219,'Grade 2_Sec3'!H219,'Grade 2_Sec4'!H219)</f>
        <v>0</v>
      </c>
      <c r="I219" s="53">
        <f>SUM('Grade 2_Sec1'!I219,'Grade 2_Sec2'!I219,'Grade 2_Sec3'!I219,'Grade 2_Sec4'!I219)</f>
        <v>0</v>
      </c>
      <c r="J219" s="74">
        <f t="shared" si="18"/>
        <v>0</v>
      </c>
    </row>
    <row r="220" spans="2:10">
      <c r="B220" s="55">
        <v>3</v>
      </c>
      <c r="C220" s="53">
        <f>SUM('Grade 3_Sec1'!C220,'Grade 3_Sec2'!C220,'Grade 3_Sec3'!C220,'Grade 3_Sec4'!C220)</f>
        <v>0</v>
      </c>
      <c r="D220" s="53">
        <f>SUM('Grade 3_Sec1'!D220,'Grade 3_Sec2'!D220,'Grade 3_Sec3'!D220,'Grade 3_Sec4'!D220)</f>
        <v>0</v>
      </c>
      <c r="E220" s="53">
        <f>SUM('Grade 3_Sec1'!E220,'Grade 3_Sec2'!E220,'Grade 3_Sec3'!E220,'Grade 3_Sec4'!E220)</f>
        <v>0</v>
      </c>
      <c r="F220" s="53">
        <f>SUM('Grade 3_Sec1'!F220,'Grade 3_Sec2'!F220,'Grade 3_Sec3'!F220,'Grade 3_Sec4'!F220)</f>
        <v>0</v>
      </c>
      <c r="G220" s="53">
        <f>SUM('Grade 3_Sec1'!G220,'Grade 3_Sec2'!G220,'Grade 3_Sec3'!G220,'Grade 3_Sec4'!G220)</f>
        <v>0</v>
      </c>
      <c r="H220" s="53">
        <f>SUM('Grade 3_Sec1'!H220,'Grade 3_Sec2'!H220,'Grade 3_Sec3'!H220,'Grade 3_Sec4'!H220)</f>
        <v>0</v>
      </c>
      <c r="I220" s="53">
        <f>SUM('Grade 3_Sec1'!I220,'Grade 3_Sec2'!I220,'Grade 3_Sec3'!I220,'Grade 3_Sec4'!I220)</f>
        <v>0</v>
      </c>
      <c r="J220" s="74">
        <f t="shared" si="18"/>
        <v>0</v>
      </c>
    </row>
    <row r="221" spans="2:10">
      <c r="B221" s="55">
        <v>4</v>
      </c>
      <c r="C221" s="53">
        <f>SUM('Grade 4_Sec1'!C221,'Grade 4_Sec2'!C221,'Grade 4_Sec3'!C221,'Grade 4_Sec4'!C221)</f>
        <v>0</v>
      </c>
      <c r="D221" s="53">
        <f>SUM('Grade 4_Sec1'!D221,'Grade 4_Sec2'!D221,'Grade 4_Sec3'!D221,'Grade 4_Sec4'!D221)</f>
        <v>0</v>
      </c>
      <c r="E221" s="53">
        <f>SUM('Grade 4_Sec1'!E221,'Grade 4_Sec2'!E221,'Grade 4_Sec3'!E221,'Grade 4_Sec4'!E221)</f>
        <v>0</v>
      </c>
      <c r="F221" s="53">
        <f>SUM('Grade 4_Sec1'!F221,'Grade 4_Sec2'!F221,'Grade 4_Sec3'!F221,'Grade 4_Sec4'!F221)</f>
        <v>0</v>
      </c>
      <c r="G221" s="53">
        <f>SUM('Grade 4_Sec1'!G221,'Grade 4_Sec2'!G221,'Grade 4_Sec3'!G221,'Grade 4_Sec4'!G221)</f>
        <v>0</v>
      </c>
      <c r="H221" s="53">
        <f>SUM('Grade 4_Sec1'!H221,'Grade 4_Sec2'!H221,'Grade 4_Sec3'!H221,'Grade 4_Sec4'!H221)</f>
        <v>0</v>
      </c>
      <c r="I221" s="53">
        <f>SUM('Grade 4_Sec1'!I221,'Grade 4_Sec2'!I221,'Grade 4_Sec3'!I221,'Grade 4_Sec4'!I221)</f>
        <v>0</v>
      </c>
      <c r="J221" s="74">
        <f t="shared" si="18"/>
        <v>0</v>
      </c>
    </row>
    <row r="222" spans="2:10">
      <c r="B222" s="55">
        <v>5</v>
      </c>
      <c r="C222" s="53">
        <f>SUM('Grade 5_Sec1'!C222,'Grade 5_Sec2'!C222,'Grade 5_Sec3'!C222,'Grade 5_Sec4'!C222)</f>
        <v>0</v>
      </c>
      <c r="D222" s="53">
        <f>SUM('Grade 5_Sec1'!D222,'Grade 5_Sec2'!D222,'Grade 5_Sec3'!D222,'Grade 5_Sec4'!D222)</f>
        <v>0</v>
      </c>
      <c r="E222" s="53">
        <f>SUM('Grade 5_Sec1'!E222,'Grade 5_Sec2'!E222,'Grade 5_Sec3'!E222,'Grade 5_Sec4'!E222)</f>
        <v>0</v>
      </c>
      <c r="F222" s="53">
        <f>SUM('Grade 5_Sec1'!F222,'Grade 5_Sec2'!F222,'Grade 5_Sec3'!F222,'Grade 5_Sec4'!F222)</f>
        <v>0</v>
      </c>
      <c r="G222" s="53">
        <f>SUM('Grade 5_Sec1'!G222,'Grade 5_Sec2'!G222,'Grade 5_Sec3'!G222,'Grade 5_Sec4'!G222)</f>
        <v>0</v>
      </c>
      <c r="H222" s="53">
        <f>SUM('Grade 5_Sec1'!H222,'Grade 5_Sec2'!H222,'Grade 5_Sec3'!H222,'Grade 5_Sec4'!H222)</f>
        <v>0</v>
      </c>
      <c r="I222" s="53">
        <f>SUM('Grade 5_Sec1'!I222,'Grade 5_Sec2'!I222,'Grade 5_Sec3'!I222,'Grade 5_Sec4'!I222)</f>
        <v>0</v>
      </c>
      <c r="J222" s="74">
        <f t="shared" si="18"/>
        <v>0</v>
      </c>
    </row>
    <row r="223" spans="2:10">
      <c r="B223" s="55">
        <v>6</v>
      </c>
      <c r="C223" s="53">
        <f>SUM('Grade 6_Sec1'!C223,'Grade 6_Sec2'!C223,'Grade 6_Sec3'!C223,'Grade 6_Sec4'!C223)</f>
        <v>0</v>
      </c>
      <c r="D223" s="53">
        <f>SUM('Grade 6_Sec1'!D223,'Grade 6_Sec2'!D223,'Grade 6_Sec3'!D223,'Grade 6_Sec4'!D223)</f>
        <v>0</v>
      </c>
      <c r="E223" s="53">
        <f>SUM('Grade 6_Sec1'!E223,'Grade 6_Sec2'!E223,'Grade 6_Sec3'!E223,'Grade 6_Sec4'!E223)</f>
        <v>0</v>
      </c>
      <c r="F223" s="53">
        <f>SUM('Grade 6_Sec1'!F223,'Grade 6_Sec2'!F223,'Grade 6_Sec3'!F223,'Grade 6_Sec4'!F223)</f>
        <v>0</v>
      </c>
      <c r="G223" s="53">
        <f>SUM('Grade 6_Sec1'!G223,'Grade 6_Sec2'!G223,'Grade 6_Sec3'!G223,'Grade 6_Sec4'!G223)</f>
        <v>0</v>
      </c>
      <c r="H223" s="53">
        <f>SUM('Grade 6_Sec1'!H223,'Grade 6_Sec2'!H223,'Grade 6_Sec3'!H223,'Grade 6_Sec4'!H223)</f>
        <v>0</v>
      </c>
      <c r="I223" s="53">
        <f>SUM('Grade 6_Sec1'!I223,'Grade 6_Sec2'!I223,'Grade 6_Sec3'!I223,'Grade 6_Sec4'!I223)</f>
        <v>0</v>
      </c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>
      <c r="B230" s="55" t="s">
        <v>94</v>
      </c>
      <c r="C230" s="53">
        <f>NonGraded!C230</f>
        <v>0</v>
      </c>
      <c r="D230" s="53">
        <f>NonGraded!D230</f>
        <v>0</v>
      </c>
      <c r="E230" s="53">
        <f>NonGraded!E230</f>
        <v>0</v>
      </c>
      <c r="F230" s="53">
        <f>NonGraded!F230</f>
        <v>0</v>
      </c>
      <c r="G230" s="53">
        <f>NonGraded!G230</f>
        <v>0</v>
      </c>
      <c r="H230" s="53">
        <f>NonGraded!H230</f>
        <v>0</v>
      </c>
      <c r="I230" s="53">
        <f>NonGraded!I230</f>
        <v>0</v>
      </c>
      <c r="J230" s="74">
        <f t="shared" si="18"/>
        <v>0</v>
      </c>
    </row>
    <row r="231" spans="2:10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sheetProtection sheet="1" objects="1" scenarios="1"/>
  <mergeCells count="20">
    <mergeCell ref="B233:C233"/>
    <mergeCell ref="D3:F3"/>
    <mergeCell ref="B5:C5"/>
    <mergeCell ref="B27:B28"/>
    <mergeCell ref="J27:J28"/>
    <mergeCell ref="B4:C4"/>
    <mergeCell ref="G4:H4"/>
    <mergeCell ref="E5:I5"/>
    <mergeCell ref="J215:J216"/>
    <mergeCell ref="B215:B216"/>
    <mergeCell ref="S82:S83"/>
    <mergeCell ref="B158:B159"/>
    <mergeCell ref="B177:B178"/>
    <mergeCell ref="AJ177:AJ178"/>
    <mergeCell ref="B139:B140"/>
    <mergeCell ref="M139:M140"/>
    <mergeCell ref="B82:B83"/>
    <mergeCell ref="B101:B102"/>
    <mergeCell ref="P101:P102"/>
    <mergeCell ref="O158:O159"/>
  </mergeCells>
  <dataValidations disablePrompts="1" count="1">
    <dataValidation type="list" allowBlank="1" showInputMessage="1" showErrorMessage="1" sqref="D233" xr:uid="{E3721371-D3F3-F743-8BEC-3EB85038AB8C}">
      <formula1>"English,Filipino,Cebuano"</formula1>
    </dataValidation>
  </dataValidations>
  <hyperlinks>
    <hyperlink ref="K1" location="'File Directory'!A1" tooltip="Go Back to File Directory" display="Return to File Directory" xr:uid="{F2FE5606-4F4D-E64C-BA26-CBC39DABAE41}"/>
    <hyperlink ref="J1" location="'Summary Matrix MLESF (SEFP)'!A1" tooltip="View Summary Matrix MLESF (SEFP)" display="Return to Summary Matrix MLESF (SEFP)" xr:uid="{13B29F6F-C587-4142-B31B-D86E393DEDD1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61857-DB6B-3E42-B137-4155C779E649}">
  <sheetPr>
    <tabColor theme="8" tint="-0.499984740745262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>SUM(C109:O109)</f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>SUM(C166:N166)</f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F41AB4A8-7E93-9F42-9395-A4167D8C778E}">
      <formula1>"English,Filipino,Cebuano"</formula1>
    </dataValidation>
  </dataValidations>
  <hyperlinks>
    <hyperlink ref="K1" location="'File Directory'!A1" tooltip="Go Back to File Directory" display="Return to File Directory" xr:uid="{3A3D01B7-9DCF-6445-BBB7-A34DDE9A811F}"/>
    <hyperlink ref="J1" location="'Summary Matrix MLESF (SEFP)'!A1" tooltip="View Summary Matrix MLESF (SEFP)" display="Return to Summary Matrix MLESF (SEFP)" xr:uid="{B4AB32FB-4951-7C46-A9E1-7C4DD721FE21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14AAD-7558-3645-8776-29BAA37895EB}">
  <sheetPr>
    <tabColor theme="8" tint="-0.499984740745262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>SUM(C109:O109)</f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>SUM(C166:N166)</f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  <mergeCell ref="B27:B28"/>
    <mergeCell ref="J27:J28"/>
    <mergeCell ref="B82:B83"/>
    <mergeCell ref="S82:S83"/>
    <mergeCell ref="B101:B102"/>
    <mergeCell ref="P101:P102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66F35DBF-B7AF-464E-B287-5A1B3C3230C2}">
      <formula1>"English,Filipino,Cebuano"</formula1>
    </dataValidation>
  </dataValidations>
  <hyperlinks>
    <hyperlink ref="K1" location="'File Directory'!A1" tooltip="Go Back to File Directory" display="Return to File Directory" xr:uid="{DF51966D-8132-C745-B826-99623E0BBF70}"/>
    <hyperlink ref="J1" location="'Summary Matrix MLESF (SEFP)'!A1" tooltip="View Summary Matrix MLESF (SEFP)" display="Return to Summary Matrix MLESF (SEFP)" xr:uid="{588701E5-8D1B-FE4E-B7BD-F9602B819F97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69504-505B-1A42-A257-E3172DFAF5BC}">
  <sheetPr>
    <tabColor theme="9" tint="-0.499984740745262"/>
  </sheetPr>
  <dimension ref="B1:AJ257"/>
  <sheetViews>
    <sheetView workbookViewId="0"/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89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SUM(C42:I42)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0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89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09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>SUM(C116:O116)</f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0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66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>SUM(C173:N173)</f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15:B216"/>
    <mergeCell ref="J215:J216"/>
    <mergeCell ref="B233:C233"/>
    <mergeCell ref="B139:B140"/>
    <mergeCell ref="M139:M140"/>
    <mergeCell ref="B158:B159"/>
    <mergeCell ref="B177:B178"/>
    <mergeCell ref="AJ177:AJ178"/>
    <mergeCell ref="B27:B28"/>
    <mergeCell ref="J27:J28"/>
    <mergeCell ref="B82:B83"/>
    <mergeCell ref="S82:S83"/>
    <mergeCell ref="B101:B102"/>
    <mergeCell ref="P101:P102"/>
    <mergeCell ref="O158:O159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141C3F39-CE22-814A-9B8B-21F31505ED9A}">
      <formula1>"English,Filipino,Cebuano"</formula1>
    </dataValidation>
  </dataValidations>
  <hyperlinks>
    <hyperlink ref="K1" location="'File Directory'!A1" tooltip="Go Back to File Directory" display="Return to File Directory" xr:uid="{405318E4-F290-F845-B597-6F1B2A3A8216}"/>
    <hyperlink ref="J1" location="'Summary Matrix MLESF (SEFP)'!A1" tooltip="View Summary Matrix MLESF (SEFP)" display="Return to Summary Matrix MLESF (SEFP)" xr:uid="{4BE713EB-266E-7F4A-A47F-2A3D3F582BF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5267-79E4-094D-87F9-4C4C85499A11}">
  <sheetPr>
    <tabColor rgb="FFFFFF00"/>
  </sheetPr>
  <dimension ref="B1:AJ257"/>
  <sheetViews>
    <sheetView topLeftCell="A82" zoomScaleNormal="100" workbookViewId="0">
      <selection activeCell="A82"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89" t="s">
        <v>89</v>
      </c>
      <c r="C9" s="32" t="s">
        <v>301</v>
      </c>
      <c r="D9" s="32" t="s">
        <v>302</v>
      </c>
      <c r="E9" s="31" t="s">
        <v>167</v>
      </c>
    </row>
    <row r="10" spans="2:14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0" t="s">
        <v>89</v>
      </c>
      <c r="C46" s="57" t="s">
        <v>8</v>
      </c>
      <c r="D46" s="57" t="s">
        <v>9</v>
      </c>
      <c r="E46" s="53" t="s">
        <v>167</v>
      </c>
    </row>
    <row r="47" spans="2:10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89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SUM(C103:O103)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0" t="s">
        <v>89</v>
      </c>
      <c r="C121" s="57" t="s">
        <v>8</v>
      </c>
      <c r="D121" s="57" t="s">
        <v>9</v>
      </c>
      <c r="E121" s="53" t="s">
        <v>167</v>
      </c>
    </row>
    <row r="122" spans="2:16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SUM(C160:N160)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P101:P102"/>
    <mergeCell ref="B139:B140"/>
    <mergeCell ref="M139:M140"/>
    <mergeCell ref="B158:B159"/>
    <mergeCell ref="O158:O159"/>
    <mergeCell ref="B101:B102"/>
    <mergeCell ref="B177:B178"/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</mergeCells>
  <phoneticPr fontId="16" type="noConversion"/>
  <dataValidations count="1">
    <dataValidation type="list" allowBlank="1" showInputMessage="1" showErrorMessage="1" sqref="D233" xr:uid="{82A1C9D9-9FEA-7A4D-BEE9-4CD94B3B2FED}">
      <formula1>"English,Filipino,Cebuano"</formula1>
    </dataValidation>
  </dataValidations>
  <hyperlinks>
    <hyperlink ref="K1" location="'File Directory'!A1" tooltip="Go Back to File Directory" display="Return to File Directory" xr:uid="{CE4AAB0C-BBA1-0142-A2FC-CA444C3734DE}"/>
    <hyperlink ref="J1" location="'Summary Matrix MLESF (SEFP)'!A1" tooltip="View Summary Matrix MLESF (SEFP)" display="Return to Summary Matrix MLESF (SEFP)" xr:uid="{586B9EFF-405C-8843-8909-9C9E25CC1C27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384C-11D0-3E43-9F65-5751136E8B9E}">
  <sheetPr>
    <tabColor rgb="FFFFFF0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SUM(C103:O103)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SUM(C160:N160)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01:B102"/>
    <mergeCell ref="P101:P102"/>
    <mergeCell ref="B139:B140"/>
    <mergeCell ref="M139:M140"/>
    <mergeCell ref="B158:B159"/>
    <mergeCell ref="O158:O159"/>
    <mergeCell ref="B177:B178"/>
    <mergeCell ref="B27:B28"/>
    <mergeCell ref="J27:J28"/>
    <mergeCell ref="B82:B83"/>
    <mergeCell ref="S82:S83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5D63F88C-F30C-6046-A65F-05D81A627752}">
      <formula1>"English,Filipino,Cebuano"</formula1>
    </dataValidation>
  </dataValidations>
  <hyperlinks>
    <hyperlink ref="K1" location="'File Directory'!A1" tooltip="Go Back to File Directory" display="Return to File Directory" xr:uid="{BF44F65B-BD97-DA4E-A798-669120BE169F}"/>
    <hyperlink ref="J1" location="'Summary Matrix MLESF (SEFP)'!A1" tooltip="View Summary Matrix MLESF (SEFP)" display="Return to Summary Matrix MLESF (SEFP)" xr:uid="{DC25DDC0-ED46-B34A-8F28-938464B263E1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7466-543B-5647-8C52-D606E0843792}">
  <sheetPr>
    <tabColor rgb="FFFFFF00"/>
  </sheetPr>
  <dimension ref="B1:AJ257"/>
  <sheetViews>
    <sheetView topLeftCell="A6" zoomScaleNormal="100" workbookViewId="0">
      <selection activeCell="A6"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SUM(C103:O103)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SUM(C160:N160)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01:B102"/>
    <mergeCell ref="P101:P102"/>
    <mergeCell ref="B139:B140"/>
    <mergeCell ref="M139:M140"/>
    <mergeCell ref="B158:B159"/>
    <mergeCell ref="O158:O159"/>
    <mergeCell ref="B177:B178"/>
    <mergeCell ref="B27:B28"/>
    <mergeCell ref="J27:J28"/>
    <mergeCell ref="B82:B83"/>
    <mergeCell ref="S82:S83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D1194765-C2F1-5C4A-A1B0-AF1111D7BF8B}">
      <formula1>"English,Filipino,Cebuano"</formula1>
    </dataValidation>
  </dataValidations>
  <hyperlinks>
    <hyperlink ref="K1" location="'File Directory'!A1" tooltip="Go Back to File Directory" display="Return to File Directory" xr:uid="{4261AFE3-916B-6C48-BABE-092589996325}"/>
    <hyperlink ref="J1" location="'Summary Matrix MLESF (SEFP)'!A1" tooltip="View Summary Matrix MLESF (SEFP)" display="Return to Summary Matrix MLESF (SEFP)" xr:uid="{EAB788C9-9473-3C4B-89D0-B8E96CF3C6E3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2E06-9921-A747-B58A-4C563A639B66}">
  <sheetPr>
    <tabColor rgb="FFFFFF0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>
      <c r="B10" s="55" t="s">
        <v>88</v>
      </c>
      <c r="C10" s="53"/>
      <c r="D10" s="53"/>
      <c r="E10" s="55">
        <f>SUM(C10:D10)</f>
        <v>0</v>
      </c>
    </row>
    <row r="11" spans="2:14" hidden="1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hidden="1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>
      <c r="B47" s="55" t="s">
        <v>88</v>
      </c>
      <c r="C47" s="53"/>
      <c r="D47" s="53"/>
      <c r="E47" s="55">
        <f>SUM(C47:D47)</f>
        <v>0</v>
      </c>
    </row>
    <row r="48" spans="2:10" hidden="1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 hidden="1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 hidden="1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SUM(C103:O103)</f>
        <v>0</v>
      </c>
    </row>
    <row r="104" spans="2:19" hidden="1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 t="shared" ref="P104:P116" si="8">SUM(E104:O104)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si="8"/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>
      <c r="B122" s="55" t="s">
        <v>88</v>
      </c>
      <c r="C122" s="53"/>
      <c r="D122" s="53"/>
      <c r="E122" s="55">
        <f>SUM(C122:D122)</f>
        <v>0</v>
      </c>
    </row>
    <row r="123" spans="2:16" hidden="1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 hidden="1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SUM(C160:N160)</f>
        <v>0</v>
      </c>
    </row>
    <row r="161" spans="2:15" hidden="1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 t="shared" ref="O161:O173" si="13">SUM(D161:N161)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si="13"/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 hidden="1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>
      <c r="B198" s="55" t="s">
        <v>88</v>
      </c>
      <c r="C198" s="53"/>
      <c r="D198" s="53"/>
      <c r="E198" s="55">
        <f>SUM(C198:D198)</f>
        <v>0</v>
      </c>
    </row>
    <row r="199" spans="2:36" hidden="1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 hidden="1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B233:C233"/>
    <mergeCell ref="B101:B102"/>
    <mergeCell ref="P101:P102"/>
    <mergeCell ref="B139:B140"/>
    <mergeCell ref="M139:M140"/>
    <mergeCell ref="B158:B159"/>
    <mergeCell ref="O158:O159"/>
    <mergeCell ref="B177:B178"/>
    <mergeCell ref="B27:B28"/>
    <mergeCell ref="J27:J28"/>
    <mergeCell ref="B82:B83"/>
    <mergeCell ref="S82:S83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233" xr:uid="{47A40EFF-90E4-E347-946E-569C00F5DFF6}">
      <formula1>"English,Filipino,Cebuano"</formula1>
    </dataValidation>
  </dataValidations>
  <hyperlinks>
    <hyperlink ref="K1" location="'File Directory'!A1" tooltip="Go Back to File Directory" display="Return to File Directory" xr:uid="{42598BEC-3953-754F-9DC7-0DD4367ADA99}"/>
    <hyperlink ref="J1" location="'Summary Matrix MLESF (SEFP)'!A1" tooltip="View Summary Matrix MLESF (SEFP)" display="Return to Summary Matrix MLESF (SEFP)" xr:uid="{0FF50713-F8FE-7146-BF02-11BB21F1D158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0C6C-4C93-D847-886B-FC3E7235F554}">
  <sheetPr>
    <tabColor rgb="FF00B05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89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0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89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>SUM(C104:O104)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ref="P105:P116" si="8">SUM(E105:O105)</f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0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>SUM(C161:N161)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ref="O162:O173" si="13">SUM(D162:N162)</f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B215:B216"/>
    <mergeCell ref="J215:J216"/>
    <mergeCell ref="B139:B140"/>
    <mergeCell ref="B27:B28"/>
    <mergeCell ref="J27:J28"/>
    <mergeCell ref="B82:B83"/>
    <mergeCell ref="M139:M140"/>
    <mergeCell ref="B158:B159"/>
    <mergeCell ref="B177:B178"/>
    <mergeCell ref="AJ177:AJ178"/>
    <mergeCell ref="O158:O159"/>
    <mergeCell ref="S82:S83"/>
    <mergeCell ref="B101:B102"/>
    <mergeCell ref="D3:F3"/>
    <mergeCell ref="B4:C4"/>
    <mergeCell ref="G4:H4"/>
    <mergeCell ref="B5:C5"/>
    <mergeCell ref="E5:I5"/>
    <mergeCell ref="P101:P102"/>
  </mergeCells>
  <dataValidations count="1">
    <dataValidation type="list" allowBlank="1" showInputMessage="1" showErrorMessage="1" sqref="D233" xr:uid="{043C9711-A19B-C648-9CB1-3E217CD9C0BD}">
      <formula1>"English,Filipino,Cebuano"</formula1>
    </dataValidation>
  </dataValidations>
  <hyperlinks>
    <hyperlink ref="K1" location="'File Directory'!A1" tooltip="Go Back to File Directory" display="Return to File Directory" xr:uid="{B7996089-98F5-CD47-8A45-B65003936298}"/>
    <hyperlink ref="J1" location="'Summary Matrix MLESF (SEFP)'!A1" tooltip="View Summary Matrix MLESF (SEFP)" display="Return to Summary Matrix MLESF (SEFP)" xr:uid="{A4517677-0B9F-8E4B-82B6-43BF0074F874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1D954-4572-CB44-AB39-28D471684455}">
  <sheetPr>
    <tabColor rgb="FF00B05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7" customWidth="1"/>
    <col min="2" max="2" width="12.1640625" style="27" customWidth="1"/>
    <col min="3" max="3" width="12.33203125" style="27" customWidth="1"/>
    <col min="4" max="4" width="20.83203125" style="27" customWidth="1"/>
    <col min="5" max="5" width="22.33203125" style="27" customWidth="1"/>
    <col min="6" max="6" width="15.5" style="27" customWidth="1"/>
    <col min="7" max="7" width="17.6640625" style="27" customWidth="1"/>
    <col min="8" max="8" width="20.1640625" style="27" customWidth="1"/>
    <col min="9" max="9" width="25.33203125" style="27" customWidth="1"/>
    <col min="10" max="10" width="24.1640625" style="27" customWidth="1"/>
    <col min="11" max="11" width="18" style="27" customWidth="1"/>
    <col min="12" max="12" width="19.83203125" style="27" customWidth="1"/>
    <col min="13" max="13" width="21.1640625" style="27" customWidth="1"/>
    <col min="14" max="14" width="21.83203125" style="27" customWidth="1"/>
    <col min="15" max="15" width="22.6640625" style="27" customWidth="1"/>
    <col min="16" max="16" width="24.5" style="27" customWidth="1"/>
    <col min="17" max="17" width="20.33203125" style="27" customWidth="1"/>
    <col min="18" max="18" width="13.1640625" style="27" customWidth="1"/>
    <col min="19" max="19" width="14.5" style="27" customWidth="1"/>
    <col min="20" max="20" width="19.33203125" style="27" customWidth="1"/>
    <col min="21" max="21" width="22.83203125" style="27" customWidth="1"/>
    <col min="22" max="22" width="13.5" style="27" customWidth="1"/>
    <col min="23" max="23" width="17.33203125" style="27" customWidth="1"/>
    <col min="24" max="24" width="19.1640625" style="27" customWidth="1"/>
    <col min="25" max="25" width="24.33203125" style="27" customWidth="1"/>
    <col min="26" max="26" width="13.5" style="27" customWidth="1"/>
    <col min="27" max="28" width="15.1640625" style="27" customWidth="1"/>
    <col min="29" max="29" width="18.83203125" style="27" customWidth="1"/>
    <col min="30" max="30" width="12.83203125" style="27" customWidth="1"/>
    <col min="31" max="31" width="16.1640625" style="27" customWidth="1"/>
    <col min="32" max="32" width="18" style="27" customWidth="1"/>
    <col min="33" max="33" width="8.6640625" style="27"/>
    <col min="34" max="34" width="15.83203125" style="27" customWidth="1"/>
    <col min="35" max="35" width="16.5" style="27" customWidth="1"/>
    <col min="36" max="36" width="16.33203125" style="27" customWidth="1"/>
    <col min="37" max="16384" width="8.6640625" style="27"/>
  </cols>
  <sheetData>
    <row r="1" spans="2:14" ht="37" thickBot="1">
      <c r="B1" s="33" t="s">
        <v>228</v>
      </c>
      <c r="J1" s="34" t="s">
        <v>292</v>
      </c>
      <c r="K1" s="35" t="s">
        <v>291</v>
      </c>
    </row>
    <row r="2" spans="2:14" ht="18">
      <c r="B2" s="36" t="s">
        <v>168</v>
      </c>
    </row>
    <row r="3" spans="2:14">
      <c r="B3" s="37" t="s">
        <v>90</v>
      </c>
      <c r="C3" s="38"/>
      <c r="D3" s="106"/>
      <c r="E3" s="107"/>
      <c r="F3" s="108"/>
      <c r="G3" s="37" t="s">
        <v>91</v>
      </c>
      <c r="H3" s="39"/>
      <c r="I3" s="37" t="s">
        <v>177</v>
      </c>
      <c r="J3" s="39"/>
      <c r="K3" s="37" t="s">
        <v>92</v>
      </c>
      <c r="L3" s="39"/>
      <c r="M3" s="37" t="s">
        <v>93</v>
      </c>
      <c r="N3" s="39"/>
    </row>
    <row r="4" spans="2:14" ht="17" thickBot="1">
      <c r="B4" s="109" t="s">
        <v>166</v>
      </c>
      <c r="C4" s="110"/>
      <c r="D4" s="40"/>
      <c r="E4" s="41" t="s">
        <v>148</v>
      </c>
      <c r="F4" s="42"/>
      <c r="G4" s="113" t="s">
        <v>165</v>
      </c>
      <c r="H4" s="114"/>
      <c r="I4" s="43"/>
      <c r="J4" s="44"/>
      <c r="K4" s="44"/>
      <c r="L4" s="44"/>
      <c r="M4" s="44"/>
      <c r="N4" s="44"/>
    </row>
    <row r="5" spans="2:14" ht="16" customHeight="1">
      <c r="B5" s="109" t="s">
        <v>151</v>
      </c>
      <c r="C5" s="110"/>
      <c r="D5" s="45"/>
      <c r="E5" s="115" t="s">
        <v>169</v>
      </c>
      <c r="F5" s="116"/>
      <c r="G5" s="116"/>
      <c r="H5" s="116"/>
      <c r="I5" s="117"/>
      <c r="J5" s="44"/>
      <c r="M5" s="44"/>
      <c r="N5" s="44"/>
    </row>
    <row r="6" spans="2:14" ht="17" customHeight="1" thickBot="1">
      <c r="B6" s="28"/>
      <c r="C6" s="28"/>
      <c r="D6" s="46"/>
      <c r="E6" s="47" t="s">
        <v>170</v>
      </c>
      <c r="F6" s="48"/>
      <c r="G6" s="49" t="s">
        <v>150</v>
      </c>
      <c r="H6" s="49"/>
      <c r="I6" s="50"/>
    </row>
    <row r="7" spans="2:14">
      <c r="B7" s="28"/>
      <c r="C7" s="28"/>
      <c r="D7" s="46"/>
      <c r="E7" s="51"/>
      <c r="F7" s="52"/>
      <c r="G7" s="44"/>
      <c r="H7" s="44"/>
      <c r="I7" s="44"/>
    </row>
    <row r="8" spans="2:14" s="2" customFormat="1">
      <c r="B8" s="1" t="s">
        <v>300</v>
      </c>
    </row>
    <row r="9" spans="2:14" s="2" customFormat="1" ht="57" customHeight="1">
      <c r="B9" s="92" t="s">
        <v>89</v>
      </c>
      <c r="C9" s="32" t="s">
        <v>301</v>
      </c>
      <c r="D9" s="32" t="s">
        <v>302</v>
      </c>
      <c r="E9" s="31" t="s">
        <v>167</v>
      </c>
    </row>
    <row r="10" spans="2:14" hidden="1">
      <c r="B10" s="55" t="s">
        <v>88</v>
      </c>
      <c r="C10" s="53"/>
      <c r="D10" s="53"/>
      <c r="E10" s="55">
        <f>SUM(C10:D10)</f>
        <v>0</v>
      </c>
    </row>
    <row r="11" spans="2:14">
      <c r="B11" s="55">
        <v>1</v>
      </c>
      <c r="C11" s="53"/>
      <c r="D11" s="53"/>
      <c r="E11" s="55">
        <f t="shared" ref="E11:E16" si="0">SUM(C11:D11)</f>
        <v>0</v>
      </c>
    </row>
    <row r="12" spans="2:14" hidden="1">
      <c r="B12" s="55">
        <v>2</v>
      </c>
      <c r="C12" s="53"/>
      <c r="D12" s="53"/>
      <c r="E12" s="55">
        <f t="shared" si="0"/>
        <v>0</v>
      </c>
    </row>
    <row r="13" spans="2:14" hidden="1">
      <c r="B13" s="55">
        <v>3</v>
      </c>
      <c r="C13" s="53"/>
      <c r="D13" s="53"/>
      <c r="E13" s="55">
        <f t="shared" si="0"/>
        <v>0</v>
      </c>
    </row>
    <row r="14" spans="2:14" hidden="1">
      <c r="B14" s="55">
        <v>4</v>
      </c>
      <c r="C14" s="53"/>
      <c r="D14" s="53"/>
      <c r="E14" s="55">
        <f t="shared" si="0"/>
        <v>0</v>
      </c>
    </row>
    <row r="15" spans="2:14" hidden="1">
      <c r="B15" s="55">
        <v>5</v>
      </c>
      <c r="C15" s="53"/>
      <c r="D15" s="53"/>
      <c r="E15" s="55">
        <f t="shared" si="0"/>
        <v>0</v>
      </c>
    </row>
    <row r="16" spans="2:14" hidden="1">
      <c r="B16" s="55">
        <v>6</v>
      </c>
      <c r="C16" s="53"/>
      <c r="D16" s="53"/>
      <c r="E16" s="55">
        <f t="shared" si="0"/>
        <v>0</v>
      </c>
    </row>
    <row r="17" spans="2:10" hidden="1">
      <c r="B17" s="55">
        <v>7</v>
      </c>
      <c r="C17" s="53"/>
      <c r="D17" s="53"/>
      <c r="E17" s="55"/>
    </row>
    <row r="18" spans="2:10" hidden="1">
      <c r="B18" s="55">
        <v>8</v>
      </c>
      <c r="C18" s="53"/>
      <c r="D18" s="53"/>
      <c r="E18" s="55"/>
    </row>
    <row r="19" spans="2:10" hidden="1">
      <c r="B19" s="55">
        <v>9</v>
      </c>
      <c r="C19" s="53"/>
      <c r="D19" s="53"/>
      <c r="E19" s="55"/>
    </row>
    <row r="20" spans="2:10" hidden="1">
      <c r="B20" s="55">
        <v>10</v>
      </c>
      <c r="C20" s="53"/>
      <c r="D20" s="53"/>
      <c r="E20" s="55"/>
    </row>
    <row r="21" spans="2:10" hidden="1">
      <c r="B21" s="55">
        <v>11</v>
      </c>
      <c r="C21" s="53"/>
      <c r="D21" s="53"/>
      <c r="E21" s="55"/>
    </row>
    <row r="22" spans="2:10" hidden="1">
      <c r="B22" s="55">
        <v>12</v>
      </c>
      <c r="C22" s="53"/>
      <c r="D22" s="53"/>
      <c r="E22" s="55"/>
    </row>
    <row r="23" spans="2:10" hidden="1">
      <c r="B23" s="55" t="s">
        <v>94</v>
      </c>
      <c r="C23" s="53"/>
      <c r="D23" s="53"/>
      <c r="E23" s="55">
        <f>SUM(C23:D23)</f>
        <v>0</v>
      </c>
    </row>
    <row r="24" spans="2:10" hidden="1">
      <c r="B24" s="55" t="s">
        <v>7</v>
      </c>
      <c r="C24" s="53">
        <f>SUM(C10:C23)</f>
        <v>0</v>
      </c>
      <c r="D24" s="53">
        <f>SUM(D10:D23)</f>
        <v>0</v>
      </c>
      <c r="E24" s="55">
        <f>D24+C24</f>
        <v>0</v>
      </c>
    </row>
    <row r="25" spans="2:10">
      <c r="B25" s="28"/>
      <c r="C25" s="28"/>
      <c r="D25" s="46"/>
      <c r="E25" s="51"/>
      <c r="F25" s="52"/>
      <c r="G25" s="44"/>
      <c r="H25" s="44"/>
      <c r="I25" s="44"/>
    </row>
    <row r="26" spans="2:10">
      <c r="B26" s="30" t="s">
        <v>321</v>
      </c>
    </row>
    <row r="27" spans="2:10" ht="77" customHeight="1">
      <c r="B27" s="111" t="s">
        <v>89</v>
      </c>
      <c r="C27" s="53" t="s">
        <v>0</v>
      </c>
      <c r="D27" s="53" t="s">
        <v>1</v>
      </c>
      <c r="E27" s="53" t="s">
        <v>2</v>
      </c>
      <c r="F27" s="53" t="s">
        <v>3</v>
      </c>
      <c r="G27" s="53" t="s">
        <v>4</v>
      </c>
      <c r="H27" s="53" t="s">
        <v>5</v>
      </c>
      <c r="I27" s="53" t="s">
        <v>6</v>
      </c>
      <c r="J27" s="101" t="s">
        <v>167</v>
      </c>
    </row>
    <row r="28" spans="2:10" ht="17.5" customHeight="1">
      <c r="B28" s="112"/>
      <c r="C28" s="54" t="s">
        <v>113</v>
      </c>
      <c r="D28" s="54" t="s">
        <v>114</v>
      </c>
      <c r="E28" s="54" t="s">
        <v>115</v>
      </c>
      <c r="F28" s="54" t="s">
        <v>116</v>
      </c>
      <c r="G28" s="54" t="s">
        <v>117</v>
      </c>
      <c r="H28" s="54" t="s">
        <v>118</v>
      </c>
      <c r="I28" s="54" t="s">
        <v>119</v>
      </c>
      <c r="J28" s="102"/>
    </row>
    <row r="29" spans="2:10" ht="18" hidden="1" customHeight="1">
      <c r="B29" s="55" t="s">
        <v>88</v>
      </c>
      <c r="C29" s="53"/>
      <c r="D29" s="53"/>
      <c r="E29" s="53"/>
      <c r="F29" s="53"/>
      <c r="G29" s="53"/>
      <c r="H29" s="53"/>
      <c r="I29" s="53"/>
      <c r="J29" s="55">
        <f>SUM(C29:I29)</f>
        <v>0</v>
      </c>
    </row>
    <row r="30" spans="2:10" ht="18" customHeight="1">
      <c r="B30" s="55">
        <v>1</v>
      </c>
      <c r="C30" s="53"/>
      <c r="D30" s="53"/>
      <c r="E30" s="53"/>
      <c r="F30" s="53"/>
      <c r="G30" s="53"/>
      <c r="H30" s="53"/>
      <c r="I30" s="53"/>
      <c r="J30" s="55">
        <f t="shared" ref="J30:J35" si="1">SUM(C30:I30)</f>
        <v>0</v>
      </c>
    </row>
    <row r="31" spans="2:10" ht="18" hidden="1" customHeight="1">
      <c r="B31" s="55">
        <v>2</v>
      </c>
      <c r="C31" s="53"/>
      <c r="D31" s="53"/>
      <c r="E31" s="53"/>
      <c r="F31" s="53"/>
      <c r="G31" s="53"/>
      <c r="H31" s="53"/>
      <c r="I31" s="53"/>
      <c r="J31" s="55">
        <f t="shared" si="1"/>
        <v>0</v>
      </c>
    </row>
    <row r="32" spans="2:10" ht="18" hidden="1" customHeight="1">
      <c r="B32" s="55">
        <v>3</v>
      </c>
      <c r="C32" s="53"/>
      <c r="D32" s="53"/>
      <c r="E32" s="53"/>
      <c r="F32" s="53"/>
      <c r="G32" s="53"/>
      <c r="H32" s="53"/>
      <c r="I32" s="53"/>
      <c r="J32" s="55">
        <f t="shared" si="1"/>
        <v>0</v>
      </c>
    </row>
    <row r="33" spans="2:10" ht="18" hidden="1" customHeight="1">
      <c r="B33" s="55">
        <v>4</v>
      </c>
      <c r="C33" s="53"/>
      <c r="D33" s="53"/>
      <c r="E33" s="53"/>
      <c r="F33" s="53"/>
      <c r="G33" s="53"/>
      <c r="H33" s="53"/>
      <c r="I33" s="53"/>
      <c r="J33" s="55">
        <f t="shared" si="1"/>
        <v>0</v>
      </c>
    </row>
    <row r="34" spans="2:10" ht="18" hidden="1" customHeight="1">
      <c r="B34" s="55">
        <v>5</v>
      </c>
      <c r="C34" s="53"/>
      <c r="D34" s="53"/>
      <c r="E34" s="53"/>
      <c r="F34" s="53"/>
      <c r="G34" s="53"/>
      <c r="H34" s="53"/>
      <c r="I34" s="53"/>
      <c r="J34" s="55">
        <f t="shared" si="1"/>
        <v>0</v>
      </c>
    </row>
    <row r="35" spans="2:10" ht="18" hidden="1" customHeight="1">
      <c r="B35" s="55">
        <v>6</v>
      </c>
      <c r="C35" s="53"/>
      <c r="D35" s="53"/>
      <c r="E35" s="53"/>
      <c r="F35" s="53"/>
      <c r="G35" s="53"/>
      <c r="H35" s="53"/>
      <c r="I35" s="53"/>
      <c r="J35" s="55">
        <f t="shared" si="1"/>
        <v>0</v>
      </c>
    </row>
    <row r="36" spans="2:10" ht="18" hidden="1" customHeight="1">
      <c r="B36" s="55">
        <v>7</v>
      </c>
      <c r="C36" s="53"/>
      <c r="D36" s="53"/>
      <c r="E36" s="53"/>
      <c r="F36" s="53"/>
      <c r="G36" s="53"/>
      <c r="H36" s="53"/>
      <c r="I36" s="53"/>
      <c r="J36" s="55"/>
    </row>
    <row r="37" spans="2:10" ht="18" hidden="1" customHeight="1">
      <c r="B37" s="55">
        <v>8</v>
      </c>
      <c r="C37" s="53"/>
      <c r="D37" s="53"/>
      <c r="E37" s="53"/>
      <c r="F37" s="53"/>
      <c r="G37" s="53"/>
      <c r="H37" s="53"/>
      <c r="I37" s="53"/>
      <c r="J37" s="55"/>
    </row>
    <row r="38" spans="2:10" ht="18" hidden="1" customHeight="1">
      <c r="B38" s="55">
        <v>9</v>
      </c>
      <c r="C38" s="53"/>
      <c r="D38" s="53"/>
      <c r="E38" s="53"/>
      <c r="F38" s="53"/>
      <c r="G38" s="53"/>
      <c r="H38" s="53"/>
      <c r="I38" s="53"/>
      <c r="J38" s="55"/>
    </row>
    <row r="39" spans="2:10" ht="18" hidden="1" customHeight="1">
      <c r="B39" s="55">
        <v>10</v>
      </c>
      <c r="C39" s="53"/>
      <c r="D39" s="53"/>
      <c r="E39" s="53"/>
      <c r="F39" s="53"/>
      <c r="G39" s="53"/>
      <c r="H39" s="53"/>
      <c r="I39" s="53"/>
      <c r="J39" s="55"/>
    </row>
    <row r="40" spans="2:10" ht="18" hidden="1" customHeight="1">
      <c r="B40" s="55">
        <v>11</v>
      </c>
      <c r="C40" s="53"/>
      <c r="D40" s="53"/>
      <c r="E40" s="53"/>
      <c r="F40" s="53"/>
      <c r="G40" s="53"/>
      <c r="H40" s="53"/>
      <c r="I40" s="53"/>
      <c r="J40" s="55"/>
    </row>
    <row r="41" spans="2:10" ht="18" hidden="1" customHeight="1">
      <c r="B41" s="55">
        <v>12</v>
      </c>
      <c r="C41" s="53"/>
      <c r="D41" s="53"/>
      <c r="E41" s="53"/>
      <c r="F41" s="53"/>
      <c r="G41" s="53"/>
      <c r="H41" s="53"/>
      <c r="I41" s="53"/>
      <c r="J41" s="55"/>
    </row>
    <row r="42" spans="2:10" ht="18" hidden="1" customHeight="1">
      <c r="B42" s="55" t="s">
        <v>94</v>
      </c>
      <c r="C42" s="53"/>
      <c r="D42" s="53"/>
      <c r="E42" s="53"/>
      <c r="F42" s="53"/>
      <c r="G42" s="53"/>
      <c r="H42" s="53"/>
      <c r="I42" s="53"/>
      <c r="J42" s="53">
        <f>NonGraded!J42</f>
        <v>0</v>
      </c>
    </row>
    <row r="43" spans="2:10" ht="18" hidden="1" customHeight="1">
      <c r="B43" s="55" t="s">
        <v>7</v>
      </c>
      <c r="C43" s="53">
        <f>SUM(C29:C42)</f>
        <v>0</v>
      </c>
      <c r="D43" s="53">
        <f t="shared" ref="D43:I43" si="2">SUM(D29:D42)</f>
        <v>0</v>
      </c>
      <c r="E43" s="53">
        <f t="shared" si="2"/>
        <v>0</v>
      </c>
      <c r="F43" s="53">
        <f t="shared" si="2"/>
        <v>0</v>
      </c>
      <c r="G43" s="53">
        <f t="shared" si="2"/>
        <v>0</v>
      </c>
      <c r="H43" s="53">
        <f t="shared" si="2"/>
        <v>0</v>
      </c>
      <c r="I43" s="53">
        <f t="shared" si="2"/>
        <v>0</v>
      </c>
      <c r="J43" s="55">
        <f>SUM(C43:I43)</f>
        <v>0</v>
      </c>
    </row>
    <row r="45" spans="2:10">
      <c r="B45" s="30" t="s">
        <v>218</v>
      </c>
    </row>
    <row r="46" spans="2:10" ht="57" customHeight="1">
      <c r="B46" s="91" t="s">
        <v>89</v>
      </c>
      <c r="C46" s="57" t="s">
        <v>8</v>
      </c>
      <c r="D46" s="57" t="s">
        <v>9</v>
      </c>
      <c r="E46" s="53" t="s">
        <v>167</v>
      </c>
    </row>
    <row r="47" spans="2:10" hidden="1">
      <c r="B47" s="55" t="s">
        <v>88</v>
      </c>
      <c r="C47" s="53"/>
      <c r="D47" s="53"/>
      <c r="E47" s="55">
        <f>SUM(C47:D47)</f>
        <v>0</v>
      </c>
    </row>
    <row r="48" spans="2:10">
      <c r="B48" s="55">
        <v>1</v>
      </c>
      <c r="C48" s="53"/>
      <c r="D48" s="53"/>
      <c r="E48" s="55">
        <f t="shared" ref="E48:E60" si="3">SUM(C48:D48)</f>
        <v>0</v>
      </c>
    </row>
    <row r="49" spans="2:10" hidden="1">
      <c r="B49" s="55">
        <v>2</v>
      </c>
      <c r="C49" s="53"/>
      <c r="D49" s="53"/>
      <c r="E49" s="55">
        <f t="shared" si="3"/>
        <v>0</v>
      </c>
    </row>
    <row r="50" spans="2:10" hidden="1">
      <c r="B50" s="55">
        <v>3</v>
      </c>
      <c r="C50" s="53"/>
      <c r="D50" s="53"/>
      <c r="E50" s="55">
        <f t="shared" si="3"/>
        <v>0</v>
      </c>
    </row>
    <row r="51" spans="2:10" hidden="1">
      <c r="B51" s="55">
        <v>4</v>
      </c>
      <c r="C51" s="53"/>
      <c r="D51" s="53"/>
      <c r="E51" s="55">
        <f t="shared" si="3"/>
        <v>0</v>
      </c>
    </row>
    <row r="52" spans="2:10" hidden="1">
      <c r="B52" s="55">
        <v>5</v>
      </c>
      <c r="C52" s="53"/>
      <c r="D52" s="53"/>
      <c r="E52" s="55">
        <f t="shared" si="3"/>
        <v>0</v>
      </c>
    </row>
    <row r="53" spans="2:10" hidden="1">
      <c r="B53" s="55">
        <v>6</v>
      </c>
      <c r="C53" s="53"/>
      <c r="D53" s="53"/>
      <c r="E53" s="55">
        <f t="shared" si="3"/>
        <v>0</v>
      </c>
    </row>
    <row r="54" spans="2:10" hidden="1">
      <c r="B54" s="55">
        <v>7</v>
      </c>
      <c r="C54" s="53"/>
      <c r="D54" s="53"/>
      <c r="E54" s="55"/>
    </row>
    <row r="55" spans="2:10" hidden="1">
      <c r="B55" s="55">
        <v>8</v>
      </c>
      <c r="C55" s="53"/>
      <c r="D55" s="53"/>
      <c r="E55" s="55"/>
    </row>
    <row r="56" spans="2:10" hidden="1">
      <c r="B56" s="55">
        <v>9</v>
      </c>
      <c r="C56" s="53"/>
      <c r="D56" s="53"/>
      <c r="E56" s="55"/>
    </row>
    <row r="57" spans="2:10" hidden="1">
      <c r="B57" s="55">
        <v>10</v>
      </c>
      <c r="C57" s="53"/>
      <c r="D57" s="53"/>
      <c r="E57" s="55"/>
    </row>
    <row r="58" spans="2:10" hidden="1">
      <c r="B58" s="55">
        <v>11</v>
      </c>
      <c r="C58" s="53"/>
      <c r="D58" s="53"/>
      <c r="E58" s="55"/>
    </row>
    <row r="59" spans="2:10" hidden="1">
      <c r="B59" s="55">
        <v>12</v>
      </c>
      <c r="C59" s="53"/>
      <c r="D59" s="53"/>
      <c r="E59" s="55"/>
    </row>
    <row r="60" spans="2:10" hidden="1">
      <c r="B60" s="55" t="s">
        <v>94</v>
      </c>
      <c r="C60" s="53"/>
      <c r="D60" s="53"/>
      <c r="E60" s="55">
        <f t="shared" si="3"/>
        <v>0</v>
      </c>
    </row>
    <row r="61" spans="2:10" hidden="1">
      <c r="B61" s="55" t="s">
        <v>7</v>
      </c>
      <c r="C61" s="53">
        <f>SUM(C47:C60)</f>
        <v>0</v>
      </c>
      <c r="D61" s="53">
        <f>SUM(D47:D60)</f>
        <v>0</v>
      </c>
      <c r="E61" s="55">
        <f>D61+C61</f>
        <v>0</v>
      </c>
    </row>
    <row r="62" spans="2:10">
      <c r="B62" s="58"/>
    </row>
    <row r="63" spans="2:10" s="30" customFormat="1">
      <c r="B63" s="30" t="s">
        <v>219</v>
      </c>
    </row>
    <row r="64" spans="2:10" s="2" customFormat="1" ht="62" customHeight="1">
      <c r="B64" s="92" t="s">
        <v>89</v>
      </c>
      <c r="C64" s="53" t="s">
        <v>293</v>
      </c>
      <c r="D64" s="53" t="s">
        <v>294</v>
      </c>
      <c r="E64" s="53" t="s">
        <v>295</v>
      </c>
      <c r="F64" s="53" t="s">
        <v>296</v>
      </c>
      <c r="G64" s="53" t="s">
        <v>297</v>
      </c>
      <c r="H64" s="53" t="s">
        <v>298</v>
      </c>
      <c r="I64" s="53" t="s">
        <v>341</v>
      </c>
      <c r="J64" s="31" t="s">
        <v>167</v>
      </c>
    </row>
    <row r="65" spans="2:10" hidden="1">
      <c r="B65" s="55" t="s">
        <v>88</v>
      </c>
      <c r="C65" s="53"/>
      <c r="D65" s="53"/>
      <c r="E65" s="53"/>
      <c r="F65" s="53"/>
      <c r="G65" s="53"/>
      <c r="H65" s="53"/>
      <c r="I65" s="53"/>
      <c r="J65" s="55">
        <f>SUM(C65:I65)</f>
        <v>0</v>
      </c>
    </row>
    <row r="66" spans="2:10">
      <c r="B66" s="55">
        <v>1</v>
      </c>
      <c r="C66" s="53"/>
      <c r="D66" s="53"/>
      <c r="E66" s="53"/>
      <c r="F66" s="53"/>
      <c r="G66" s="53"/>
      <c r="H66" s="53"/>
      <c r="I66" s="53"/>
      <c r="J66" s="55">
        <f t="shared" ref="J66:J78" si="4">SUM(C66:I66)</f>
        <v>0</v>
      </c>
    </row>
    <row r="67" spans="2:10" hidden="1">
      <c r="B67" s="55">
        <v>2</v>
      </c>
      <c r="C67" s="53"/>
      <c r="D67" s="53"/>
      <c r="E67" s="53"/>
      <c r="F67" s="53"/>
      <c r="G67" s="53"/>
      <c r="H67" s="53"/>
      <c r="I67" s="53"/>
      <c r="J67" s="55">
        <f t="shared" si="4"/>
        <v>0</v>
      </c>
    </row>
    <row r="68" spans="2:10" hidden="1">
      <c r="B68" s="55">
        <v>3</v>
      </c>
      <c r="C68" s="53"/>
      <c r="D68" s="53"/>
      <c r="E68" s="53"/>
      <c r="F68" s="53"/>
      <c r="G68" s="53"/>
      <c r="H68" s="53"/>
      <c r="I68" s="53"/>
      <c r="J68" s="55">
        <f t="shared" si="4"/>
        <v>0</v>
      </c>
    </row>
    <row r="69" spans="2:10" hidden="1">
      <c r="B69" s="55">
        <v>4</v>
      </c>
      <c r="C69" s="53"/>
      <c r="D69" s="53"/>
      <c r="E69" s="53"/>
      <c r="F69" s="53"/>
      <c r="G69" s="53"/>
      <c r="H69" s="53"/>
      <c r="I69" s="53"/>
      <c r="J69" s="55">
        <f t="shared" si="4"/>
        <v>0</v>
      </c>
    </row>
    <row r="70" spans="2:10" hidden="1">
      <c r="B70" s="55">
        <v>5</v>
      </c>
      <c r="C70" s="53"/>
      <c r="D70" s="53"/>
      <c r="E70" s="53"/>
      <c r="F70" s="53"/>
      <c r="G70" s="53"/>
      <c r="H70" s="53"/>
      <c r="I70" s="53"/>
      <c r="J70" s="55">
        <f t="shared" si="4"/>
        <v>0</v>
      </c>
    </row>
    <row r="71" spans="2:10" hidden="1">
      <c r="B71" s="55">
        <v>6</v>
      </c>
      <c r="C71" s="53"/>
      <c r="D71" s="53"/>
      <c r="E71" s="53"/>
      <c r="F71" s="53"/>
      <c r="G71" s="53"/>
      <c r="H71" s="53"/>
      <c r="I71" s="53"/>
      <c r="J71" s="55">
        <f t="shared" si="4"/>
        <v>0</v>
      </c>
    </row>
    <row r="72" spans="2:10" hidden="1">
      <c r="B72" s="55">
        <v>7</v>
      </c>
      <c r="C72" s="53"/>
      <c r="D72" s="53"/>
      <c r="E72" s="53"/>
      <c r="F72" s="53"/>
      <c r="G72" s="53"/>
      <c r="H72" s="53"/>
      <c r="I72" s="53"/>
      <c r="J72" s="55"/>
    </row>
    <row r="73" spans="2:10" hidden="1">
      <c r="B73" s="55">
        <v>8</v>
      </c>
      <c r="C73" s="53"/>
      <c r="D73" s="53"/>
      <c r="E73" s="53"/>
      <c r="F73" s="53"/>
      <c r="G73" s="53"/>
      <c r="H73" s="53"/>
      <c r="I73" s="53"/>
      <c r="J73" s="55"/>
    </row>
    <row r="74" spans="2:10" hidden="1">
      <c r="B74" s="55">
        <v>9</v>
      </c>
      <c r="C74" s="53"/>
      <c r="D74" s="53"/>
      <c r="E74" s="53"/>
      <c r="F74" s="53"/>
      <c r="G74" s="53"/>
      <c r="H74" s="53"/>
      <c r="I74" s="53"/>
      <c r="J74" s="55"/>
    </row>
    <row r="75" spans="2:10" hidden="1">
      <c r="B75" s="55">
        <v>10</v>
      </c>
      <c r="C75" s="53"/>
      <c r="D75" s="53"/>
      <c r="E75" s="53"/>
      <c r="F75" s="53"/>
      <c r="G75" s="53"/>
      <c r="H75" s="53"/>
      <c r="I75" s="53"/>
      <c r="J75" s="55"/>
    </row>
    <row r="76" spans="2:10" hidden="1">
      <c r="B76" s="55">
        <v>11</v>
      </c>
      <c r="C76" s="53"/>
      <c r="D76" s="53"/>
      <c r="E76" s="53"/>
      <c r="F76" s="53"/>
      <c r="G76" s="53"/>
      <c r="H76" s="53"/>
      <c r="I76" s="53"/>
      <c r="J76" s="55"/>
    </row>
    <row r="77" spans="2:10" hidden="1">
      <c r="B77" s="55">
        <v>12</v>
      </c>
      <c r="C77" s="53"/>
      <c r="D77" s="53"/>
      <c r="E77" s="53"/>
      <c r="F77" s="53"/>
      <c r="G77" s="53"/>
      <c r="H77" s="53"/>
      <c r="I77" s="53"/>
      <c r="J77" s="55"/>
    </row>
    <row r="78" spans="2:10" hidden="1">
      <c r="B78" s="55" t="s">
        <v>94</v>
      </c>
      <c r="C78" s="53"/>
      <c r="D78" s="53"/>
      <c r="E78" s="53"/>
      <c r="F78" s="53"/>
      <c r="G78" s="53"/>
      <c r="H78" s="53"/>
      <c r="I78" s="53"/>
      <c r="J78" s="55">
        <f t="shared" si="4"/>
        <v>0</v>
      </c>
    </row>
    <row r="79" spans="2:10" hidden="1">
      <c r="B79" s="55" t="s">
        <v>7</v>
      </c>
      <c r="C79" s="53">
        <f>SUM(C65:C78)</f>
        <v>0</v>
      </c>
      <c r="D79" s="53">
        <f t="shared" ref="D79:I79" si="5">SUM(D65:D78)</f>
        <v>0</v>
      </c>
      <c r="E79" s="53">
        <f t="shared" si="5"/>
        <v>0</v>
      </c>
      <c r="F79" s="53">
        <f t="shared" si="5"/>
        <v>0</v>
      </c>
      <c r="G79" s="53">
        <f t="shared" si="5"/>
        <v>0</v>
      </c>
      <c r="H79" s="53">
        <f t="shared" si="5"/>
        <v>0</v>
      </c>
      <c r="I79" s="53">
        <f t="shared" si="5"/>
        <v>0</v>
      </c>
      <c r="J79" s="55">
        <f>I79+H79+G79+F79+E79+D79+C79</f>
        <v>0</v>
      </c>
    </row>
    <row r="81" spans="2:19" s="30" customFormat="1">
      <c r="B81" s="30" t="s">
        <v>220</v>
      </c>
    </row>
    <row r="82" spans="2:19" ht="102">
      <c r="B82" s="103" t="s">
        <v>89</v>
      </c>
      <c r="C82" s="53" t="s">
        <v>10</v>
      </c>
      <c r="D82" s="53" t="s">
        <v>11</v>
      </c>
      <c r="E82" s="53" t="s">
        <v>12</v>
      </c>
      <c r="F82" s="53" t="s">
        <v>13</v>
      </c>
      <c r="G82" s="53" t="s">
        <v>16</v>
      </c>
      <c r="H82" s="53" t="s">
        <v>14</v>
      </c>
      <c r="I82" s="53" t="s">
        <v>15</v>
      </c>
      <c r="J82" s="59" t="s">
        <v>17</v>
      </c>
      <c r="K82" s="53" t="s">
        <v>18</v>
      </c>
      <c r="L82" s="53" t="s">
        <v>20</v>
      </c>
      <c r="M82" s="53" t="s">
        <v>19</v>
      </c>
      <c r="N82" s="53" t="s">
        <v>21</v>
      </c>
      <c r="O82" s="53" t="s">
        <v>22</v>
      </c>
      <c r="P82" s="53" t="s">
        <v>23</v>
      </c>
      <c r="Q82" s="53" t="s">
        <v>25</v>
      </c>
      <c r="R82" s="53" t="s">
        <v>24</v>
      </c>
      <c r="S82" s="101" t="s">
        <v>167</v>
      </c>
    </row>
    <row r="83" spans="2:19" ht="17">
      <c r="B83" s="104"/>
      <c r="C83" s="60" t="s">
        <v>95</v>
      </c>
      <c r="D83" s="60" t="s">
        <v>96</v>
      </c>
      <c r="E83" s="60" t="s">
        <v>97</v>
      </c>
      <c r="F83" s="60" t="s">
        <v>98</v>
      </c>
      <c r="G83" s="60" t="s">
        <v>99</v>
      </c>
      <c r="H83" s="60" t="s">
        <v>100</v>
      </c>
      <c r="I83" s="60" t="s">
        <v>101</v>
      </c>
      <c r="J83" s="60" t="s">
        <v>102</v>
      </c>
      <c r="K83" s="60" t="s">
        <v>103</v>
      </c>
      <c r="L83" s="60" t="s">
        <v>104</v>
      </c>
      <c r="M83" s="60" t="s">
        <v>105</v>
      </c>
      <c r="N83" s="60" t="s">
        <v>106</v>
      </c>
      <c r="O83" s="60" t="s">
        <v>107</v>
      </c>
      <c r="P83" s="60" t="s">
        <v>108</v>
      </c>
      <c r="Q83" s="60" t="s">
        <v>109</v>
      </c>
      <c r="R83" s="60" t="s">
        <v>110</v>
      </c>
      <c r="S83" s="102"/>
    </row>
    <row r="84" spans="2:19" hidden="1">
      <c r="B84" s="55" t="s">
        <v>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>
        <f>SUM(C84:R84)</f>
        <v>0</v>
      </c>
    </row>
    <row r="85" spans="2:19">
      <c r="B85" s="55">
        <v>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37">
        <f t="shared" ref="S85:S97" si="6">SUM(C85:R85)</f>
        <v>0</v>
      </c>
    </row>
    <row r="86" spans="2:19" hidden="1">
      <c r="B86" s="55">
        <v>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37">
        <f t="shared" si="6"/>
        <v>0</v>
      </c>
    </row>
    <row r="87" spans="2:19" hidden="1">
      <c r="B87" s="55">
        <v>3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37">
        <f t="shared" si="6"/>
        <v>0</v>
      </c>
    </row>
    <row r="88" spans="2:19" hidden="1">
      <c r="B88" s="55">
        <v>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37">
        <f t="shared" si="6"/>
        <v>0</v>
      </c>
    </row>
    <row r="89" spans="2:19" hidden="1">
      <c r="B89" s="55">
        <v>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37">
        <f t="shared" si="6"/>
        <v>0</v>
      </c>
    </row>
    <row r="90" spans="2:19" hidden="1">
      <c r="B90" s="55">
        <v>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37">
        <f t="shared" si="6"/>
        <v>0</v>
      </c>
    </row>
    <row r="91" spans="2:19" hidden="1">
      <c r="B91" s="55">
        <v>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37"/>
    </row>
    <row r="92" spans="2:19" hidden="1">
      <c r="B92" s="55">
        <v>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</row>
    <row r="93" spans="2:19" hidden="1">
      <c r="B93" s="55">
        <v>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</row>
    <row r="94" spans="2:19" hidden="1">
      <c r="B94" s="55">
        <v>10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</row>
    <row r="95" spans="2:19" hidden="1">
      <c r="B95" s="55">
        <v>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</row>
    <row r="96" spans="2:19" hidden="1">
      <c r="B96" s="55">
        <v>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</row>
    <row r="97" spans="2:19" hidden="1">
      <c r="B97" s="55" t="s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>
        <f t="shared" si="6"/>
        <v>0</v>
      </c>
    </row>
    <row r="98" spans="2:19" hidden="1">
      <c r="B98" s="55" t="s">
        <v>7</v>
      </c>
      <c r="C98" s="53">
        <f>SUM(C84:C97)</f>
        <v>0</v>
      </c>
      <c r="D98" s="53">
        <f t="shared" ref="D98:R98" si="7">SUM(D84:D97)</f>
        <v>0</v>
      </c>
      <c r="E98" s="53">
        <f t="shared" si="7"/>
        <v>0</v>
      </c>
      <c r="F98" s="53">
        <f t="shared" si="7"/>
        <v>0</v>
      </c>
      <c r="G98" s="53">
        <f t="shared" si="7"/>
        <v>0</v>
      </c>
      <c r="H98" s="53">
        <f t="shared" si="7"/>
        <v>0</v>
      </c>
      <c r="I98" s="53">
        <f t="shared" si="7"/>
        <v>0</v>
      </c>
      <c r="J98" s="53">
        <f t="shared" si="7"/>
        <v>0</v>
      </c>
      <c r="K98" s="53">
        <f t="shared" si="7"/>
        <v>0</v>
      </c>
      <c r="L98" s="53">
        <f t="shared" si="7"/>
        <v>0</v>
      </c>
      <c r="M98" s="53">
        <f t="shared" si="7"/>
        <v>0</v>
      </c>
      <c r="N98" s="53">
        <f t="shared" si="7"/>
        <v>0</v>
      </c>
      <c r="O98" s="53">
        <f t="shared" si="7"/>
        <v>0</v>
      </c>
      <c r="P98" s="53">
        <f t="shared" si="7"/>
        <v>0</v>
      </c>
      <c r="Q98" s="53">
        <f t="shared" si="7"/>
        <v>0</v>
      </c>
      <c r="R98" s="53">
        <f t="shared" si="7"/>
        <v>0</v>
      </c>
      <c r="S98" s="37">
        <f>SUM(C98:R98)</f>
        <v>0</v>
      </c>
    </row>
    <row r="100" spans="2:19" s="30" customFormat="1">
      <c r="B100" s="61" t="s">
        <v>221</v>
      </c>
    </row>
    <row r="101" spans="2:19" ht="68">
      <c r="B101" s="103" t="s">
        <v>89</v>
      </c>
      <c r="C101" s="53" t="s">
        <v>26</v>
      </c>
      <c r="D101" s="53" t="s">
        <v>27</v>
      </c>
      <c r="E101" s="53" t="s">
        <v>28</v>
      </c>
      <c r="F101" s="53" t="s">
        <v>29</v>
      </c>
      <c r="G101" s="53" t="s">
        <v>30</v>
      </c>
      <c r="H101" s="53" t="s">
        <v>31</v>
      </c>
      <c r="I101" s="53" t="s">
        <v>32</v>
      </c>
      <c r="J101" s="53" t="s">
        <v>33</v>
      </c>
      <c r="K101" s="53" t="s">
        <v>34</v>
      </c>
      <c r="L101" s="53" t="s">
        <v>35</v>
      </c>
      <c r="M101" s="53" t="s">
        <v>244</v>
      </c>
      <c r="N101" s="53" t="s">
        <v>245</v>
      </c>
      <c r="O101" s="53" t="s">
        <v>24</v>
      </c>
      <c r="P101" s="101" t="s">
        <v>167</v>
      </c>
    </row>
    <row r="102" spans="2:19" ht="19">
      <c r="B102" s="104"/>
      <c r="C102" s="54" t="s">
        <v>231</v>
      </c>
      <c r="D102" s="54" t="s">
        <v>232</v>
      </c>
      <c r="E102" s="54" t="s">
        <v>233</v>
      </c>
      <c r="F102" s="54" t="s">
        <v>234</v>
      </c>
      <c r="G102" s="54" t="s">
        <v>235</v>
      </c>
      <c r="H102" s="54" t="s">
        <v>236</v>
      </c>
      <c r="I102" s="54" t="s">
        <v>237</v>
      </c>
      <c r="J102" s="54" t="s">
        <v>238</v>
      </c>
      <c r="K102" s="54" t="s">
        <v>239</v>
      </c>
      <c r="L102" s="54" t="s">
        <v>240</v>
      </c>
      <c r="M102" s="54" t="s">
        <v>241</v>
      </c>
      <c r="N102" s="54" t="s">
        <v>242</v>
      </c>
      <c r="O102" s="54" t="s">
        <v>243</v>
      </c>
      <c r="P102" s="102"/>
    </row>
    <row r="103" spans="2:19" hidden="1">
      <c r="B103" s="55" t="s">
        <v>88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37">
        <f>SUM(E103:O103)</f>
        <v>0</v>
      </c>
    </row>
    <row r="104" spans="2:19">
      <c r="B104" s="55">
        <v>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37">
        <f>SUM(C104:O104)</f>
        <v>0</v>
      </c>
    </row>
    <row r="105" spans="2:19" hidden="1">
      <c r="B105" s="55">
        <v>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37">
        <f t="shared" ref="P105:P116" si="8">SUM(E105:O105)</f>
        <v>0</v>
      </c>
    </row>
    <row r="106" spans="2:19" hidden="1">
      <c r="B106" s="55">
        <v>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7">
        <f t="shared" si="8"/>
        <v>0</v>
      </c>
    </row>
    <row r="107" spans="2:19" hidden="1">
      <c r="B107" s="55">
        <v>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37">
        <f t="shared" si="8"/>
        <v>0</v>
      </c>
    </row>
    <row r="108" spans="2:19" hidden="1">
      <c r="B108" s="55">
        <v>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37">
        <f t="shared" si="8"/>
        <v>0</v>
      </c>
    </row>
    <row r="109" spans="2:19" hidden="1">
      <c r="B109" s="55">
        <v>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37">
        <f t="shared" si="8"/>
        <v>0</v>
      </c>
    </row>
    <row r="110" spans="2:19" hidden="1">
      <c r="B110" s="55">
        <v>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7"/>
    </row>
    <row r="111" spans="2:19" hidden="1">
      <c r="B111" s="55">
        <v>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37"/>
    </row>
    <row r="112" spans="2:19" hidden="1">
      <c r="B112" s="55">
        <v>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37"/>
    </row>
    <row r="113" spans="2:16" hidden="1">
      <c r="B113" s="55">
        <v>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37"/>
    </row>
    <row r="114" spans="2:16" hidden="1">
      <c r="B114" s="55">
        <v>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37"/>
    </row>
    <row r="115" spans="2:16" hidden="1">
      <c r="B115" s="55">
        <v>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37"/>
    </row>
    <row r="116" spans="2:16" hidden="1">
      <c r="B116" s="55" t="s">
        <v>94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37">
        <f t="shared" si="8"/>
        <v>0</v>
      </c>
    </row>
    <row r="117" spans="2:16" hidden="1">
      <c r="B117" s="55" t="s">
        <v>7</v>
      </c>
      <c r="C117" s="53">
        <f>SUM(C103:C116)</f>
        <v>0</v>
      </c>
      <c r="D117" s="53">
        <f t="shared" ref="D117:O117" si="9">SUM(D103:D116)</f>
        <v>0</v>
      </c>
      <c r="E117" s="53">
        <f t="shared" si="9"/>
        <v>0</v>
      </c>
      <c r="F117" s="53">
        <f t="shared" si="9"/>
        <v>0</v>
      </c>
      <c r="G117" s="53">
        <f t="shared" si="9"/>
        <v>0</v>
      </c>
      <c r="H117" s="53">
        <f t="shared" si="9"/>
        <v>0</v>
      </c>
      <c r="I117" s="53">
        <f t="shared" si="9"/>
        <v>0</v>
      </c>
      <c r="J117" s="53">
        <f t="shared" si="9"/>
        <v>0</v>
      </c>
      <c r="K117" s="53">
        <f t="shared" si="9"/>
        <v>0</v>
      </c>
      <c r="L117" s="53">
        <f t="shared" si="9"/>
        <v>0</v>
      </c>
      <c r="M117" s="53">
        <f t="shared" si="9"/>
        <v>0</v>
      </c>
      <c r="N117" s="53">
        <f t="shared" si="9"/>
        <v>0</v>
      </c>
      <c r="O117" s="53">
        <f t="shared" si="9"/>
        <v>0</v>
      </c>
      <c r="P117" s="62">
        <f>SUM(E117:O117)</f>
        <v>0</v>
      </c>
    </row>
    <row r="120" spans="2:16" s="30" customFormat="1">
      <c r="B120" s="63" t="s">
        <v>222</v>
      </c>
    </row>
    <row r="121" spans="2:16" ht="77.5" customHeight="1">
      <c r="B121" s="91" t="s">
        <v>89</v>
      </c>
      <c r="C121" s="57" t="s">
        <v>8</v>
      </c>
      <c r="D121" s="57" t="s">
        <v>9</v>
      </c>
      <c r="E121" s="53" t="s">
        <v>167</v>
      </c>
    </row>
    <row r="122" spans="2:16" hidden="1">
      <c r="B122" s="55" t="s">
        <v>88</v>
      </c>
      <c r="C122" s="53"/>
      <c r="D122" s="53"/>
      <c r="E122" s="55">
        <f>SUM(C122:D122)</f>
        <v>0</v>
      </c>
    </row>
    <row r="123" spans="2:16">
      <c r="B123" s="55">
        <v>1</v>
      </c>
      <c r="C123" s="53"/>
      <c r="D123" s="53"/>
      <c r="E123" s="55">
        <f t="shared" ref="E123:E135" si="10">SUM(C123:D123)</f>
        <v>0</v>
      </c>
    </row>
    <row r="124" spans="2:16" hidden="1">
      <c r="B124" s="55">
        <v>2</v>
      </c>
      <c r="C124" s="53"/>
      <c r="D124" s="53"/>
      <c r="E124" s="55">
        <f t="shared" si="10"/>
        <v>0</v>
      </c>
    </row>
    <row r="125" spans="2:16" hidden="1">
      <c r="B125" s="55">
        <v>3</v>
      </c>
      <c r="C125" s="53"/>
      <c r="D125" s="53"/>
      <c r="E125" s="55">
        <f t="shared" si="10"/>
        <v>0</v>
      </c>
    </row>
    <row r="126" spans="2:16" hidden="1">
      <c r="B126" s="55">
        <v>4</v>
      </c>
      <c r="C126" s="53"/>
      <c r="D126" s="53"/>
      <c r="E126" s="55">
        <f t="shared" si="10"/>
        <v>0</v>
      </c>
    </row>
    <row r="127" spans="2:16" hidden="1">
      <c r="B127" s="55">
        <v>5</v>
      </c>
      <c r="C127" s="53"/>
      <c r="D127" s="53"/>
      <c r="E127" s="55">
        <f t="shared" si="10"/>
        <v>0</v>
      </c>
    </row>
    <row r="128" spans="2:16" hidden="1">
      <c r="B128" s="55">
        <v>6</v>
      </c>
      <c r="C128" s="53"/>
      <c r="D128" s="53"/>
      <c r="E128" s="55">
        <f t="shared" si="10"/>
        <v>0</v>
      </c>
    </row>
    <row r="129" spans="2:14" hidden="1">
      <c r="B129" s="55">
        <v>7</v>
      </c>
      <c r="C129" s="53"/>
      <c r="D129" s="53"/>
      <c r="E129" s="55"/>
    </row>
    <row r="130" spans="2:14" hidden="1">
      <c r="B130" s="55">
        <v>8</v>
      </c>
      <c r="C130" s="53"/>
      <c r="D130" s="53"/>
      <c r="E130" s="55"/>
    </row>
    <row r="131" spans="2:14" hidden="1">
      <c r="B131" s="55">
        <v>9</v>
      </c>
      <c r="C131" s="53"/>
      <c r="D131" s="53"/>
      <c r="E131" s="55"/>
    </row>
    <row r="132" spans="2:14" hidden="1">
      <c r="B132" s="55">
        <v>10</v>
      </c>
      <c r="C132" s="53"/>
      <c r="D132" s="53"/>
      <c r="E132" s="55"/>
    </row>
    <row r="133" spans="2:14" hidden="1">
      <c r="B133" s="55">
        <v>11</v>
      </c>
      <c r="C133" s="53"/>
      <c r="D133" s="53"/>
      <c r="E133" s="55"/>
    </row>
    <row r="134" spans="2:14" hidden="1">
      <c r="B134" s="55">
        <v>12</v>
      </c>
      <c r="C134" s="53"/>
      <c r="D134" s="53"/>
      <c r="E134" s="55"/>
    </row>
    <row r="135" spans="2:14" hidden="1">
      <c r="B135" s="55" t="s">
        <v>94</v>
      </c>
      <c r="C135" s="53"/>
      <c r="D135" s="53"/>
      <c r="E135" s="55">
        <f t="shared" si="10"/>
        <v>0</v>
      </c>
    </row>
    <row r="136" spans="2:14" hidden="1">
      <c r="B136" s="55" t="s">
        <v>7</v>
      </c>
      <c r="C136" s="53">
        <f>SUM(C122:C135)</f>
        <v>0</v>
      </c>
      <c r="D136" s="53">
        <f>SUM(D122:D135)</f>
        <v>0</v>
      </c>
      <c r="E136" s="53">
        <f>SUM(E122:E135)</f>
        <v>0</v>
      </c>
    </row>
    <row r="138" spans="2:14" s="30" customFormat="1">
      <c r="B138" s="61" t="s">
        <v>223</v>
      </c>
    </row>
    <row r="139" spans="2:14" s="65" customFormat="1" ht="108.5" customHeight="1">
      <c r="B139" s="103" t="s">
        <v>89</v>
      </c>
      <c r="C139" s="53" t="s">
        <v>36</v>
      </c>
      <c r="D139" s="53" t="s">
        <v>37</v>
      </c>
      <c r="E139" s="53" t="s">
        <v>38</v>
      </c>
      <c r="F139" s="53" t="s">
        <v>39</v>
      </c>
      <c r="G139" s="53" t="s">
        <v>40</v>
      </c>
      <c r="H139" s="53" t="s">
        <v>41</v>
      </c>
      <c r="I139" s="53" t="s">
        <v>42</v>
      </c>
      <c r="J139" s="53" t="s">
        <v>43</v>
      </c>
      <c r="K139" s="53" t="s">
        <v>44</v>
      </c>
      <c r="L139" s="53" t="s">
        <v>246</v>
      </c>
      <c r="M139" s="101" t="s">
        <v>167</v>
      </c>
      <c r="N139" s="64"/>
    </row>
    <row r="140" spans="2:14" s="65" customFormat="1" ht="19">
      <c r="B140" s="104"/>
      <c r="C140" s="54" t="s">
        <v>120</v>
      </c>
      <c r="D140" s="54" t="s">
        <v>121</v>
      </c>
      <c r="E140" s="54" t="s">
        <v>122</v>
      </c>
      <c r="F140" s="54" t="s">
        <v>123</v>
      </c>
      <c r="G140" s="54" t="s">
        <v>124</v>
      </c>
      <c r="H140" s="54" t="s">
        <v>125</v>
      </c>
      <c r="I140" s="54" t="s">
        <v>126</v>
      </c>
      <c r="J140" s="54" t="s">
        <v>127</v>
      </c>
      <c r="K140" s="54" t="s">
        <v>128</v>
      </c>
      <c r="L140" s="54" t="s">
        <v>129</v>
      </c>
      <c r="M140" s="102"/>
      <c r="N140" s="64"/>
    </row>
    <row r="141" spans="2:14" hidden="1">
      <c r="B141" s="55" t="s">
        <v>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37">
        <f>SUM(C141:L141)</f>
        <v>0</v>
      </c>
    </row>
    <row r="142" spans="2:14">
      <c r="B142" s="55">
        <v>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37">
        <f t="shared" ref="M142:M154" si="11">SUM(C142:L142)</f>
        <v>0</v>
      </c>
    </row>
    <row r="143" spans="2:14" hidden="1">
      <c r="B143" s="55">
        <v>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37">
        <f t="shared" si="11"/>
        <v>0</v>
      </c>
    </row>
    <row r="144" spans="2:14" hidden="1">
      <c r="B144" s="55">
        <v>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37">
        <f t="shared" si="11"/>
        <v>0</v>
      </c>
    </row>
    <row r="145" spans="2:15" hidden="1">
      <c r="B145" s="55">
        <v>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37">
        <f t="shared" si="11"/>
        <v>0</v>
      </c>
    </row>
    <row r="146" spans="2:15" hidden="1">
      <c r="B146" s="55">
        <v>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37">
        <f t="shared" si="11"/>
        <v>0</v>
      </c>
    </row>
    <row r="147" spans="2:15" hidden="1">
      <c r="B147" s="55">
        <v>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37">
        <f t="shared" si="11"/>
        <v>0</v>
      </c>
    </row>
    <row r="148" spans="2:15" hidden="1">
      <c r="B148" s="55">
        <v>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37"/>
    </row>
    <row r="149" spans="2:15" hidden="1">
      <c r="B149" s="55">
        <v>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37"/>
    </row>
    <row r="150" spans="2:15" hidden="1">
      <c r="B150" s="55">
        <v>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37"/>
    </row>
    <row r="151" spans="2:15" hidden="1">
      <c r="B151" s="55">
        <v>10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7"/>
    </row>
    <row r="152" spans="2:15" hidden="1">
      <c r="B152" s="55">
        <v>11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37"/>
    </row>
    <row r="153" spans="2:15" hidden="1">
      <c r="B153" s="55">
        <v>12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37"/>
    </row>
    <row r="154" spans="2:15" hidden="1">
      <c r="B154" s="55" t="s">
        <v>94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37">
        <f t="shared" si="11"/>
        <v>0</v>
      </c>
    </row>
    <row r="155" spans="2:15" s="30" customFormat="1" hidden="1">
      <c r="B155" s="55" t="s">
        <v>7</v>
      </c>
      <c r="C155" s="53">
        <f>SUM(C141:C154)</f>
        <v>0</v>
      </c>
      <c r="D155" s="53">
        <f t="shared" ref="D155:L155" si="12">SUM(D141:D154)</f>
        <v>0</v>
      </c>
      <c r="E155" s="53">
        <f t="shared" si="12"/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  <c r="L155" s="53">
        <f t="shared" si="12"/>
        <v>0</v>
      </c>
      <c r="M155" s="37">
        <f>SUM(C155:L155)</f>
        <v>0</v>
      </c>
    </row>
    <row r="156" spans="2:15" s="30" customFormat="1">
      <c r="B156" s="51"/>
      <c r="C156" s="66"/>
      <c r="D156" s="66"/>
      <c r="E156" s="67"/>
    </row>
    <row r="157" spans="2:15" s="30" customFormat="1">
      <c r="B157" s="61" t="s">
        <v>224</v>
      </c>
      <c r="C157" s="66"/>
      <c r="D157" s="66"/>
      <c r="E157" s="67"/>
    </row>
    <row r="158" spans="2:15" ht="57" customHeight="1">
      <c r="B158" s="103" t="s">
        <v>89</v>
      </c>
      <c r="C158" s="53" t="s">
        <v>45</v>
      </c>
      <c r="D158" s="53" t="s">
        <v>46</v>
      </c>
      <c r="E158" s="53" t="s">
        <v>47</v>
      </c>
      <c r="F158" s="53" t="s">
        <v>50</v>
      </c>
      <c r="G158" s="68" t="s">
        <v>26</v>
      </c>
      <c r="H158" s="68" t="s">
        <v>51</v>
      </c>
      <c r="I158" s="68" t="s">
        <v>52</v>
      </c>
      <c r="J158" s="68" t="s">
        <v>53</v>
      </c>
      <c r="K158" s="68" t="s">
        <v>54</v>
      </c>
      <c r="L158" s="68" t="s">
        <v>248</v>
      </c>
      <c r="M158" s="68" t="s">
        <v>249</v>
      </c>
      <c r="N158" s="68" t="s">
        <v>227</v>
      </c>
      <c r="O158" s="101" t="s">
        <v>167</v>
      </c>
    </row>
    <row r="159" spans="2:15" ht="16" customHeight="1">
      <c r="B159" s="104"/>
      <c r="C159" s="54" t="s">
        <v>130</v>
      </c>
      <c r="D159" s="54" t="s">
        <v>131</v>
      </c>
      <c r="E159" s="54" t="s">
        <v>132</v>
      </c>
      <c r="F159" s="54" t="s">
        <v>133</v>
      </c>
      <c r="G159" s="54" t="s">
        <v>134</v>
      </c>
      <c r="H159" s="54" t="s">
        <v>135</v>
      </c>
      <c r="I159" s="54" t="s">
        <v>136</v>
      </c>
      <c r="J159" s="54" t="s">
        <v>137</v>
      </c>
      <c r="K159" s="54" t="s">
        <v>138</v>
      </c>
      <c r="L159" s="54" t="s">
        <v>139</v>
      </c>
      <c r="M159" s="54" t="s">
        <v>226</v>
      </c>
      <c r="N159" s="54" t="s">
        <v>247</v>
      </c>
      <c r="O159" s="102"/>
    </row>
    <row r="160" spans="2:15" hidden="1">
      <c r="B160" s="55" t="s">
        <v>88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5">
        <f>SUM(D160:N160)</f>
        <v>0</v>
      </c>
    </row>
    <row r="161" spans="2:15">
      <c r="B161" s="55">
        <v>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5">
        <f>SUM(C161:N161)</f>
        <v>0</v>
      </c>
    </row>
    <row r="162" spans="2:15" hidden="1">
      <c r="B162" s="55">
        <v>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5">
        <f t="shared" ref="O162:O173" si="13">SUM(D162:N162)</f>
        <v>0</v>
      </c>
    </row>
    <row r="163" spans="2:15" hidden="1">
      <c r="B163" s="55">
        <v>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5">
        <f t="shared" si="13"/>
        <v>0</v>
      </c>
    </row>
    <row r="164" spans="2:15" hidden="1">
      <c r="B164" s="55">
        <v>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5">
        <f t="shared" si="13"/>
        <v>0</v>
      </c>
    </row>
    <row r="165" spans="2:15" hidden="1">
      <c r="B165" s="55">
        <v>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5">
        <f t="shared" si="13"/>
        <v>0</v>
      </c>
    </row>
    <row r="166" spans="2:15" hidden="1">
      <c r="B166" s="55">
        <v>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5">
        <f t="shared" si="13"/>
        <v>0</v>
      </c>
    </row>
    <row r="167" spans="2:15" hidden="1">
      <c r="B167" s="55">
        <v>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5"/>
    </row>
    <row r="168" spans="2:15" hidden="1">
      <c r="B168" s="55">
        <v>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5"/>
    </row>
    <row r="169" spans="2:15" hidden="1">
      <c r="B169" s="55">
        <v>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5"/>
    </row>
    <row r="170" spans="2:15" hidden="1">
      <c r="B170" s="55">
        <v>10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5"/>
    </row>
    <row r="171" spans="2:15" hidden="1">
      <c r="B171" s="55">
        <v>11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5"/>
    </row>
    <row r="172" spans="2:15" hidden="1">
      <c r="B172" s="55">
        <v>12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5"/>
    </row>
    <row r="173" spans="2:15" hidden="1">
      <c r="B173" s="55" t="s">
        <v>94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5">
        <f t="shared" si="13"/>
        <v>0</v>
      </c>
    </row>
    <row r="174" spans="2:15" hidden="1">
      <c r="B174" s="55" t="s">
        <v>7</v>
      </c>
      <c r="C174" s="53">
        <f>SUM(C160:C173)</f>
        <v>0</v>
      </c>
      <c r="D174" s="53">
        <f t="shared" ref="D174:N174" si="14">SUM(D160:D173)</f>
        <v>0</v>
      </c>
      <c r="E174" s="53">
        <f t="shared" si="14"/>
        <v>0</v>
      </c>
      <c r="F174" s="53">
        <f t="shared" si="14"/>
        <v>0</v>
      </c>
      <c r="G174" s="53">
        <f t="shared" si="14"/>
        <v>0</v>
      </c>
      <c r="H174" s="53">
        <f t="shared" si="14"/>
        <v>0</v>
      </c>
      <c r="I174" s="53">
        <f t="shared" si="14"/>
        <v>0</v>
      </c>
      <c r="J174" s="53">
        <f t="shared" si="14"/>
        <v>0</v>
      </c>
      <c r="K174" s="53">
        <f t="shared" si="14"/>
        <v>0</v>
      </c>
      <c r="L174" s="53">
        <f t="shared" si="14"/>
        <v>0</v>
      </c>
      <c r="M174" s="53">
        <f t="shared" si="14"/>
        <v>0</v>
      </c>
      <c r="N174" s="53">
        <f t="shared" si="14"/>
        <v>0</v>
      </c>
      <c r="O174" s="55">
        <f>SUM(E174:N174)</f>
        <v>0</v>
      </c>
    </row>
    <row r="176" spans="2:15" s="30" customFormat="1" ht="14.5" customHeight="1">
      <c r="B176" s="69" t="s">
        <v>225</v>
      </c>
      <c r="C176" s="70"/>
      <c r="D176" s="70"/>
      <c r="E176" s="70"/>
      <c r="F176" s="70"/>
      <c r="G176" s="70"/>
      <c r="H176" s="70"/>
    </row>
    <row r="177" spans="2:36" ht="240.5" customHeight="1">
      <c r="B177" s="103" t="s">
        <v>89</v>
      </c>
      <c r="C177" s="53" t="s">
        <v>57</v>
      </c>
      <c r="D177" s="53" t="s">
        <v>250</v>
      </c>
      <c r="E177" s="53" t="s">
        <v>58</v>
      </c>
      <c r="F177" s="53" t="s">
        <v>59</v>
      </c>
      <c r="G177" s="53" t="s">
        <v>61</v>
      </c>
      <c r="H177" s="53" t="s">
        <v>62</v>
      </c>
      <c r="I177" s="53" t="s">
        <v>66</v>
      </c>
      <c r="J177" s="53" t="s">
        <v>67</v>
      </c>
      <c r="K177" s="53" t="s">
        <v>68</v>
      </c>
      <c r="L177" s="53" t="s">
        <v>69</v>
      </c>
      <c r="M177" s="53" t="s">
        <v>70</v>
      </c>
      <c r="N177" s="53" t="s">
        <v>71</v>
      </c>
      <c r="O177" s="53" t="s">
        <v>72</v>
      </c>
      <c r="P177" s="53" t="s">
        <v>73</v>
      </c>
      <c r="Q177" s="53" t="s">
        <v>74</v>
      </c>
      <c r="R177" s="53" t="s">
        <v>251</v>
      </c>
      <c r="S177" s="53" t="s">
        <v>252</v>
      </c>
      <c r="T177" s="53" t="s">
        <v>253</v>
      </c>
      <c r="U177" s="53" t="s">
        <v>75</v>
      </c>
      <c r="V177" s="53" t="s">
        <v>76</v>
      </c>
      <c r="W177" s="53" t="s">
        <v>77</v>
      </c>
      <c r="X177" s="53" t="s">
        <v>254</v>
      </c>
      <c r="Y177" s="53" t="s">
        <v>78</v>
      </c>
      <c r="Z177" s="53" t="s">
        <v>80</v>
      </c>
      <c r="AA177" s="53" t="s">
        <v>83</v>
      </c>
      <c r="AB177" s="53" t="s">
        <v>84</v>
      </c>
      <c r="AC177" s="53" t="s">
        <v>79</v>
      </c>
      <c r="AD177" s="53" t="s">
        <v>81</v>
      </c>
      <c r="AE177" s="53" t="s">
        <v>255</v>
      </c>
      <c r="AF177" s="53" t="s">
        <v>82</v>
      </c>
      <c r="AG177" s="53" t="s">
        <v>85</v>
      </c>
      <c r="AH177" s="53" t="s">
        <v>256</v>
      </c>
      <c r="AI177" s="53" t="s">
        <v>257</v>
      </c>
      <c r="AJ177" s="101" t="s">
        <v>167</v>
      </c>
    </row>
    <row r="178" spans="2:36" ht="16.5" customHeight="1">
      <c r="B178" s="104"/>
      <c r="C178" s="54" t="s">
        <v>258</v>
      </c>
      <c r="D178" s="54" t="s">
        <v>259</v>
      </c>
      <c r="E178" s="54" t="s">
        <v>260</v>
      </c>
      <c r="F178" s="54" t="s">
        <v>261</v>
      </c>
      <c r="G178" s="54" t="s">
        <v>262</v>
      </c>
      <c r="H178" s="54" t="s">
        <v>263</v>
      </c>
      <c r="I178" s="54" t="s">
        <v>264</v>
      </c>
      <c r="J178" s="54" t="s">
        <v>265</v>
      </c>
      <c r="K178" s="54" t="s">
        <v>266</v>
      </c>
      <c r="L178" s="54" t="s">
        <v>267</v>
      </c>
      <c r="M178" s="54" t="s">
        <v>268</v>
      </c>
      <c r="N178" s="54" t="s">
        <v>269</v>
      </c>
      <c r="O178" s="54" t="s">
        <v>270</v>
      </c>
      <c r="P178" s="54" t="s">
        <v>271</v>
      </c>
      <c r="Q178" s="54" t="s">
        <v>272</v>
      </c>
      <c r="R178" s="54" t="s">
        <v>273</v>
      </c>
      <c r="S178" s="54" t="s">
        <v>274</v>
      </c>
      <c r="T178" s="54" t="s">
        <v>275</v>
      </c>
      <c r="U178" s="54" t="s">
        <v>276</v>
      </c>
      <c r="V178" s="54" t="s">
        <v>277</v>
      </c>
      <c r="W178" s="54" t="s">
        <v>278</v>
      </c>
      <c r="X178" s="54" t="s">
        <v>279</v>
      </c>
      <c r="Y178" s="54" t="s">
        <v>280</v>
      </c>
      <c r="Z178" s="54" t="s">
        <v>281</v>
      </c>
      <c r="AA178" s="54" t="s">
        <v>282</v>
      </c>
      <c r="AB178" s="54" t="s">
        <v>283</v>
      </c>
      <c r="AC178" s="54" t="s">
        <v>284</v>
      </c>
      <c r="AD178" s="54" t="s">
        <v>285</v>
      </c>
      <c r="AE178" s="54" t="s">
        <v>286</v>
      </c>
      <c r="AF178" s="54" t="s">
        <v>287</v>
      </c>
      <c r="AG178" s="54" t="s">
        <v>288</v>
      </c>
      <c r="AH178" s="54" t="s">
        <v>289</v>
      </c>
      <c r="AI178" s="54" t="s">
        <v>290</v>
      </c>
      <c r="AJ178" s="102"/>
    </row>
    <row r="179" spans="2:36" hidden="1">
      <c r="B179" s="55" t="s">
        <v>88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37">
        <f>SUM(C179:AI179)</f>
        <v>0</v>
      </c>
    </row>
    <row r="180" spans="2:36">
      <c r="B180" s="55">
        <v>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7">
        <f t="shared" ref="AJ180:AJ192" si="15">SUM(C180:AI180)</f>
        <v>0</v>
      </c>
    </row>
    <row r="181" spans="2:36" hidden="1">
      <c r="B181" s="55">
        <v>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37">
        <f t="shared" si="15"/>
        <v>0</v>
      </c>
    </row>
    <row r="182" spans="2:36" hidden="1">
      <c r="B182" s="55">
        <v>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37">
        <f t="shared" si="15"/>
        <v>0</v>
      </c>
    </row>
    <row r="183" spans="2:36" hidden="1">
      <c r="B183" s="55">
        <v>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37">
        <f t="shared" si="15"/>
        <v>0</v>
      </c>
    </row>
    <row r="184" spans="2:36" hidden="1">
      <c r="B184" s="55">
        <v>5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37">
        <f t="shared" si="15"/>
        <v>0</v>
      </c>
    </row>
    <row r="185" spans="2:36" hidden="1">
      <c r="B185" s="55">
        <v>6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37">
        <f t="shared" si="15"/>
        <v>0</v>
      </c>
    </row>
    <row r="186" spans="2:36" hidden="1">
      <c r="B186" s="55">
        <v>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37"/>
    </row>
    <row r="187" spans="2:36" hidden="1">
      <c r="B187" s="55">
        <v>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37"/>
    </row>
    <row r="188" spans="2:36" hidden="1">
      <c r="B188" s="55">
        <v>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37"/>
    </row>
    <row r="189" spans="2:36" hidden="1">
      <c r="B189" s="55">
        <v>10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37"/>
    </row>
    <row r="190" spans="2:36" hidden="1">
      <c r="B190" s="55">
        <v>11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37"/>
    </row>
    <row r="191" spans="2:36" hidden="1">
      <c r="B191" s="55">
        <v>12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37"/>
    </row>
    <row r="192" spans="2:36" hidden="1">
      <c r="B192" s="55" t="s">
        <v>94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37">
        <f t="shared" si="15"/>
        <v>0</v>
      </c>
    </row>
    <row r="193" spans="2:36" hidden="1">
      <c r="B193" s="55" t="s">
        <v>7</v>
      </c>
      <c r="C193" s="53">
        <f>SUM(C179:C192)</f>
        <v>0</v>
      </c>
      <c r="D193" s="53">
        <f t="shared" ref="D193:AI193" si="16">SUM(D179:D192)</f>
        <v>0</v>
      </c>
      <c r="E193" s="53">
        <f t="shared" si="16"/>
        <v>0</v>
      </c>
      <c r="F193" s="53">
        <f t="shared" si="16"/>
        <v>0</v>
      </c>
      <c r="G193" s="53">
        <f t="shared" si="16"/>
        <v>0</v>
      </c>
      <c r="H193" s="53">
        <f t="shared" si="16"/>
        <v>0</v>
      </c>
      <c r="I193" s="53">
        <f t="shared" si="16"/>
        <v>0</v>
      </c>
      <c r="J193" s="53">
        <f t="shared" si="16"/>
        <v>0</v>
      </c>
      <c r="K193" s="53">
        <f t="shared" si="16"/>
        <v>0</v>
      </c>
      <c r="L193" s="53">
        <f t="shared" si="16"/>
        <v>0</v>
      </c>
      <c r="M193" s="53">
        <f t="shared" si="16"/>
        <v>0</v>
      </c>
      <c r="N193" s="53">
        <f t="shared" si="16"/>
        <v>0</v>
      </c>
      <c r="O193" s="53">
        <f t="shared" si="16"/>
        <v>0</v>
      </c>
      <c r="P193" s="53">
        <f t="shared" si="16"/>
        <v>0</v>
      </c>
      <c r="Q193" s="53">
        <f t="shared" si="16"/>
        <v>0</v>
      </c>
      <c r="R193" s="53">
        <f t="shared" si="16"/>
        <v>0</v>
      </c>
      <c r="S193" s="53">
        <f t="shared" si="16"/>
        <v>0</v>
      </c>
      <c r="T193" s="53">
        <f t="shared" si="16"/>
        <v>0</v>
      </c>
      <c r="U193" s="53">
        <f t="shared" si="16"/>
        <v>0</v>
      </c>
      <c r="V193" s="53">
        <f t="shared" si="16"/>
        <v>0</v>
      </c>
      <c r="W193" s="53">
        <f t="shared" si="16"/>
        <v>0</v>
      </c>
      <c r="X193" s="53">
        <f t="shared" si="16"/>
        <v>0</v>
      </c>
      <c r="Y193" s="53">
        <f t="shared" si="16"/>
        <v>0</v>
      </c>
      <c r="Z193" s="53">
        <f t="shared" si="16"/>
        <v>0</v>
      </c>
      <c r="AA193" s="53">
        <f t="shared" si="16"/>
        <v>0</v>
      </c>
      <c r="AB193" s="53">
        <f t="shared" si="16"/>
        <v>0</v>
      </c>
      <c r="AC193" s="53">
        <f t="shared" si="16"/>
        <v>0</v>
      </c>
      <c r="AD193" s="53">
        <f t="shared" si="16"/>
        <v>0</v>
      </c>
      <c r="AE193" s="53">
        <f t="shared" si="16"/>
        <v>0</v>
      </c>
      <c r="AF193" s="53">
        <f t="shared" si="16"/>
        <v>0</v>
      </c>
      <c r="AG193" s="53">
        <f t="shared" si="16"/>
        <v>0</v>
      </c>
      <c r="AH193" s="53">
        <f t="shared" si="16"/>
        <v>0</v>
      </c>
      <c r="AI193" s="53">
        <f t="shared" si="16"/>
        <v>0</v>
      </c>
      <c r="AJ193" s="37">
        <f>(SUM(C193:AI193))</f>
        <v>0</v>
      </c>
    </row>
    <row r="195" spans="2:36">
      <c r="B195" s="71" t="s">
        <v>48</v>
      </c>
    </row>
    <row r="196" spans="2:36">
      <c r="B196" s="72" t="s">
        <v>49</v>
      </c>
    </row>
    <row r="197" spans="2:36" ht="61.5" customHeight="1">
      <c r="B197" s="57" t="s">
        <v>89</v>
      </c>
      <c r="C197" s="57" t="s">
        <v>8</v>
      </c>
      <c r="D197" s="57" t="s">
        <v>9</v>
      </c>
      <c r="E197" s="53" t="s">
        <v>167</v>
      </c>
    </row>
    <row r="198" spans="2:36" hidden="1">
      <c r="B198" s="55" t="s">
        <v>88</v>
      </c>
      <c r="C198" s="53"/>
      <c r="D198" s="53"/>
      <c r="E198" s="55">
        <f>SUM(C198:D198)</f>
        <v>0</v>
      </c>
    </row>
    <row r="199" spans="2:36">
      <c r="B199" s="55">
        <v>1</v>
      </c>
      <c r="C199" s="53"/>
      <c r="D199" s="53"/>
      <c r="E199" s="55">
        <f t="shared" ref="E199:E211" si="17">SUM(C199:D199)</f>
        <v>0</v>
      </c>
    </row>
    <row r="200" spans="2:36" hidden="1">
      <c r="B200" s="55">
        <v>2</v>
      </c>
      <c r="C200" s="53"/>
      <c r="D200" s="53"/>
      <c r="E200" s="55">
        <f t="shared" si="17"/>
        <v>0</v>
      </c>
    </row>
    <row r="201" spans="2:36" hidden="1">
      <c r="B201" s="55">
        <v>3</v>
      </c>
      <c r="C201" s="53"/>
      <c r="D201" s="53"/>
      <c r="E201" s="55">
        <f t="shared" si="17"/>
        <v>0</v>
      </c>
    </row>
    <row r="202" spans="2:36" hidden="1">
      <c r="B202" s="55">
        <v>4</v>
      </c>
      <c r="C202" s="53"/>
      <c r="D202" s="53"/>
      <c r="E202" s="55">
        <f t="shared" si="17"/>
        <v>0</v>
      </c>
    </row>
    <row r="203" spans="2:36" hidden="1">
      <c r="B203" s="55">
        <v>5</v>
      </c>
      <c r="C203" s="53"/>
      <c r="D203" s="53"/>
      <c r="E203" s="55">
        <f t="shared" si="17"/>
        <v>0</v>
      </c>
    </row>
    <row r="204" spans="2:36" hidden="1">
      <c r="B204" s="55">
        <v>6</v>
      </c>
      <c r="C204" s="53"/>
      <c r="D204" s="53"/>
      <c r="E204" s="55">
        <f t="shared" si="17"/>
        <v>0</v>
      </c>
    </row>
    <row r="205" spans="2:36" hidden="1">
      <c r="B205" s="55">
        <v>7</v>
      </c>
      <c r="C205" s="53"/>
      <c r="D205" s="53"/>
      <c r="E205" s="55"/>
    </row>
    <row r="206" spans="2:36" hidden="1">
      <c r="B206" s="55">
        <v>8</v>
      </c>
      <c r="C206" s="53"/>
      <c r="D206" s="53"/>
      <c r="E206" s="55"/>
    </row>
    <row r="207" spans="2:36" hidden="1">
      <c r="B207" s="55">
        <v>9</v>
      </c>
      <c r="C207" s="53"/>
      <c r="D207" s="53"/>
      <c r="E207" s="55"/>
    </row>
    <row r="208" spans="2:36" hidden="1">
      <c r="B208" s="55">
        <v>10</v>
      </c>
      <c r="C208" s="53"/>
      <c r="D208" s="53"/>
      <c r="E208" s="55"/>
    </row>
    <row r="209" spans="2:10" hidden="1">
      <c r="B209" s="55">
        <v>11</v>
      </c>
      <c r="C209" s="53"/>
      <c r="D209" s="53"/>
      <c r="E209" s="55"/>
    </row>
    <row r="210" spans="2:10" hidden="1">
      <c r="B210" s="55">
        <v>12</v>
      </c>
      <c r="C210" s="53"/>
      <c r="D210" s="53"/>
      <c r="E210" s="55"/>
    </row>
    <row r="211" spans="2:10" hidden="1">
      <c r="B211" s="55" t="s">
        <v>94</v>
      </c>
      <c r="C211" s="53"/>
      <c r="D211" s="53"/>
      <c r="E211" s="55">
        <f t="shared" si="17"/>
        <v>0</v>
      </c>
    </row>
    <row r="212" spans="2:10" hidden="1">
      <c r="B212" s="55" t="s">
        <v>7</v>
      </c>
      <c r="C212" s="53">
        <f>SUM(C198:C211)</f>
        <v>0</v>
      </c>
      <c r="D212" s="53">
        <f>SUM(D198:D211)</f>
        <v>0</v>
      </c>
      <c r="E212" s="53">
        <f>SUM(E198:E211)</f>
        <v>0</v>
      </c>
    </row>
    <row r="214" spans="2:10" s="30" customFormat="1">
      <c r="B214" s="73" t="s">
        <v>86</v>
      </c>
    </row>
    <row r="215" spans="2:10" s="2" customFormat="1" ht="85">
      <c r="B215" s="120" t="s">
        <v>89</v>
      </c>
      <c r="C215" s="3" t="s">
        <v>55</v>
      </c>
      <c r="D215" s="3" t="s">
        <v>56</v>
      </c>
      <c r="E215" s="31" t="s">
        <v>60</v>
      </c>
      <c r="F215" s="31" t="s">
        <v>64</v>
      </c>
      <c r="G215" s="31" t="s">
        <v>63</v>
      </c>
      <c r="H215" s="31" t="s">
        <v>65</v>
      </c>
      <c r="I215" s="31" t="s">
        <v>87</v>
      </c>
      <c r="J215" s="118" t="s">
        <v>342</v>
      </c>
    </row>
    <row r="216" spans="2:10" s="2" customFormat="1" ht="19">
      <c r="B216" s="121"/>
      <c r="C216" s="4" t="s">
        <v>140</v>
      </c>
      <c r="D216" s="4" t="s">
        <v>141</v>
      </c>
      <c r="E216" s="4" t="s">
        <v>142</v>
      </c>
      <c r="F216" s="4" t="s">
        <v>143</v>
      </c>
      <c r="G216" s="4" t="s">
        <v>144</v>
      </c>
      <c r="H216" s="4" t="s">
        <v>145</v>
      </c>
      <c r="I216" s="4" t="s">
        <v>146</v>
      </c>
      <c r="J216" s="119"/>
    </row>
    <row r="217" spans="2:10" hidden="1">
      <c r="B217" s="55" t="s">
        <v>88</v>
      </c>
      <c r="C217" s="53"/>
      <c r="D217" s="53"/>
      <c r="E217" s="53"/>
      <c r="F217" s="53"/>
      <c r="G217" s="53"/>
      <c r="H217" s="53"/>
      <c r="I217" s="53"/>
      <c r="J217" s="74">
        <f>SUM(C217:I217)</f>
        <v>0</v>
      </c>
    </row>
    <row r="218" spans="2:10">
      <c r="B218" s="55">
        <v>1</v>
      </c>
      <c r="C218" s="53"/>
      <c r="D218" s="53"/>
      <c r="E218" s="53"/>
      <c r="F218" s="53"/>
      <c r="G218" s="53"/>
      <c r="H218" s="53"/>
      <c r="I218" s="53"/>
      <c r="J218" s="74">
        <f t="shared" ref="J218:J230" si="18">SUM(C218:I218)</f>
        <v>0</v>
      </c>
    </row>
    <row r="219" spans="2:10" hidden="1">
      <c r="B219" s="55">
        <v>2</v>
      </c>
      <c r="C219" s="53"/>
      <c r="D219" s="53"/>
      <c r="E219" s="53"/>
      <c r="F219" s="53"/>
      <c r="G219" s="53"/>
      <c r="H219" s="53"/>
      <c r="I219" s="53"/>
      <c r="J219" s="74">
        <f t="shared" si="18"/>
        <v>0</v>
      </c>
    </row>
    <row r="220" spans="2:10" hidden="1">
      <c r="B220" s="55">
        <v>3</v>
      </c>
      <c r="C220" s="53"/>
      <c r="D220" s="53"/>
      <c r="E220" s="53"/>
      <c r="F220" s="53"/>
      <c r="G220" s="53"/>
      <c r="H220" s="53"/>
      <c r="I220" s="53"/>
      <c r="J220" s="74">
        <f t="shared" si="18"/>
        <v>0</v>
      </c>
    </row>
    <row r="221" spans="2:10" hidden="1">
      <c r="B221" s="55">
        <v>4</v>
      </c>
      <c r="C221" s="53"/>
      <c r="D221" s="53"/>
      <c r="E221" s="53"/>
      <c r="F221" s="53"/>
      <c r="G221" s="53"/>
      <c r="H221" s="53"/>
      <c r="I221" s="53"/>
      <c r="J221" s="74">
        <f t="shared" si="18"/>
        <v>0</v>
      </c>
    </row>
    <row r="222" spans="2:10" hidden="1">
      <c r="B222" s="55">
        <v>5</v>
      </c>
      <c r="C222" s="53"/>
      <c r="D222" s="53"/>
      <c r="E222" s="53"/>
      <c r="F222" s="53"/>
      <c r="G222" s="53"/>
      <c r="H222" s="53"/>
      <c r="I222" s="53"/>
      <c r="J222" s="74">
        <f t="shared" si="18"/>
        <v>0</v>
      </c>
    </row>
    <row r="223" spans="2:10" hidden="1">
      <c r="B223" s="55">
        <v>6</v>
      </c>
      <c r="C223" s="53"/>
      <c r="D223" s="53"/>
      <c r="E223" s="53"/>
      <c r="F223" s="53"/>
      <c r="G223" s="53"/>
      <c r="H223" s="53"/>
      <c r="I223" s="53"/>
      <c r="J223" s="74">
        <f t="shared" si="18"/>
        <v>0</v>
      </c>
    </row>
    <row r="224" spans="2:10" hidden="1">
      <c r="B224" s="55">
        <v>7</v>
      </c>
      <c r="C224" s="53"/>
      <c r="D224" s="53"/>
      <c r="E224" s="53"/>
      <c r="F224" s="53"/>
      <c r="G224" s="53"/>
      <c r="H224" s="53"/>
      <c r="I224" s="53"/>
      <c r="J224" s="74"/>
    </row>
    <row r="225" spans="2:10" hidden="1">
      <c r="B225" s="55">
        <v>8</v>
      </c>
      <c r="C225" s="53"/>
      <c r="D225" s="53"/>
      <c r="E225" s="53"/>
      <c r="F225" s="53"/>
      <c r="G225" s="53"/>
      <c r="H225" s="53"/>
      <c r="I225" s="53"/>
      <c r="J225" s="74"/>
    </row>
    <row r="226" spans="2:10" hidden="1">
      <c r="B226" s="55">
        <v>9</v>
      </c>
      <c r="C226" s="53"/>
      <c r="D226" s="53"/>
      <c r="E226" s="53"/>
      <c r="F226" s="53"/>
      <c r="G226" s="53"/>
      <c r="H226" s="53"/>
      <c r="I226" s="53"/>
      <c r="J226" s="74"/>
    </row>
    <row r="227" spans="2:10" hidden="1">
      <c r="B227" s="55">
        <v>10</v>
      </c>
      <c r="C227" s="53"/>
      <c r="D227" s="53"/>
      <c r="E227" s="53"/>
      <c r="F227" s="53"/>
      <c r="G227" s="53"/>
      <c r="H227" s="53"/>
      <c r="I227" s="53"/>
      <c r="J227" s="74"/>
    </row>
    <row r="228" spans="2:10" hidden="1">
      <c r="B228" s="55">
        <v>11</v>
      </c>
      <c r="C228" s="53"/>
      <c r="D228" s="53"/>
      <c r="E228" s="53"/>
      <c r="F228" s="53"/>
      <c r="G228" s="53"/>
      <c r="H228" s="53"/>
      <c r="I228" s="53"/>
      <c r="J228" s="74"/>
    </row>
    <row r="229" spans="2:10" hidden="1">
      <c r="B229" s="55">
        <v>12</v>
      </c>
      <c r="C229" s="53"/>
      <c r="D229" s="53"/>
      <c r="E229" s="53"/>
      <c r="F229" s="53"/>
      <c r="G229" s="53"/>
      <c r="H229" s="53"/>
      <c r="I229" s="53"/>
      <c r="J229" s="74"/>
    </row>
    <row r="230" spans="2:10" hidden="1">
      <c r="B230" s="55" t="s">
        <v>94</v>
      </c>
      <c r="C230" s="53"/>
      <c r="D230" s="53"/>
      <c r="E230" s="53"/>
      <c r="F230" s="53"/>
      <c r="G230" s="53"/>
      <c r="H230" s="53"/>
      <c r="I230" s="53"/>
      <c r="J230" s="74">
        <f t="shared" si="18"/>
        <v>0</v>
      </c>
    </row>
    <row r="231" spans="2:10" hidden="1">
      <c r="B231" s="55" t="s">
        <v>7</v>
      </c>
      <c r="C231" s="53">
        <f>SUM(C217:C230)</f>
        <v>0</v>
      </c>
      <c r="D231" s="53">
        <f t="shared" ref="D231:I231" si="19">SUM(D217:D230)</f>
        <v>0</v>
      </c>
      <c r="E231" s="53">
        <f t="shared" si="19"/>
        <v>0</v>
      </c>
      <c r="F231" s="53">
        <f t="shared" si="19"/>
        <v>0</v>
      </c>
      <c r="G231" s="53">
        <f t="shared" si="19"/>
        <v>0</v>
      </c>
      <c r="H231" s="53">
        <f t="shared" si="19"/>
        <v>0</v>
      </c>
      <c r="I231" s="53">
        <f t="shared" si="19"/>
        <v>0</v>
      </c>
      <c r="J231" s="74">
        <f>(SUM(C231:I231))</f>
        <v>0</v>
      </c>
    </row>
    <row r="233" spans="2:10">
      <c r="B233" s="105" t="s">
        <v>175</v>
      </c>
      <c r="C233" s="105"/>
      <c r="D233" s="75" t="s">
        <v>176</v>
      </c>
    </row>
    <row r="234" spans="2:10">
      <c r="B234" s="26" t="str">
        <f>IF(D233="","",IF(D233="English",'File Directory'!B61,IF(D233="Filipino",'File Directory'!B93,'File Directory'!B125)))</f>
        <v xml:space="preserve">Instruction: </v>
      </c>
      <c r="D234" s="28"/>
    </row>
    <row r="235" spans="2:10">
      <c r="B235" s="28"/>
      <c r="C235" s="29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28"/>
      <c r="C236" s="29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46"/>
    </row>
    <row r="237" spans="2:10">
      <c r="B237" s="28"/>
      <c r="C237" s="29" t="str">
        <f>IF($D$233="","",IF($D$233="English",'File Directory'!C64,IF($D$233="Filipino",'File Directory'!C96,'File Directory'!C128)))</f>
        <v>3. Total column per grade level must not exceed to 5000.</v>
      </c>
      <c r="D237" s="46"/>
    </row>
    <row r="238" spans="2:10">
      <c r="C238" s="29"/>
    </row>
    <row r="239" spans="2:10">
      <c r="C239" s="26" t="str">
        <f>IF($D$233="","",IF($D$233="English",'File Directory'!C66,IF($D$233="Filipino",'File Directory'!C98,'File Directory'!C130)))</f>
        <v>*For Prospective Adviser</v>
      </c>
    </row>
    <row r="240" spans="2:10">
      <c r="C240" s="29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9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9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9"/>
    </row>
    <row r="244" spans="3:3">
      <c r="C244" s="26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9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9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9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9"/>
    </row>
    <row r="249" spans="3:3">
      <c r="C249" s="26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9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9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9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9"/>
    </row>
    <row r="254" spans="3:3">
      <c r="C254" s="26" t="str">
        <f>IF($D$233="","",IF($D$233="English",'File Directory'!C81,IF($D$233="Filipino",'File Directory'!C113,'File Directory'!C145)))</f>
        <v>For LIS System Administrator</v>
      </c>
    </row>
    <row r="255" spans="3:3">
      <c r="C255" s="29" t="str">
        <f>IF($D$233="","",IF($D$233="English",'File Directory'!C82,IF($D$233="Filipino",'File Directory'!C114,'File Directory'!C146)))</f>
        <v>1. Review the School Level Summary Matrix  validate the correctness of enrollment count vis-a-vis the number of respondents</v>
      </c>
    </row>
    <row r="256" spans="3:3">
      <c r="C256" s="29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9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P101:P102"/>
    <mergeCell ref="B139:B140"/>
    <mergeCell ref="M139:M140"/>
    <mergeCell ref="B158:B159"/>
    <mergeCell ref="O158:O159"/>
    <mergeCell ref="B101:B102"/>
    <mergeCell ref="B177:B178"/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</mergeCells>
  <dataValidations count="1">
    <dataValidation type="list" allowBlank="1" showInputMessage="1" showErrorMessage="1" sqref="D233" xr:uid="{17F443A4-A6F3-CC40-8211-33F9A5448A61}">
      <formula1>"English,Filipino,Cebuano"</formula1>
    </dataValidation>
  </dataValidations>
  <hyperlinks>
    <hyperlink ref="K1" location="'File Directory'!A1" tooltip="Go Back to File Directory" display="Return to File Directory" xr:uid="{8E4D7E24-CCFD-7E42-9B07-94F5E5CD8E08}"/>
    <hyperlink ref="J1" location="'Summary Matrix MLESF (SEFP)'!A1" tooltip="View Summary Matrix MLESF (SEFP)" display="Return to Summary Matrix MLESF (SEFP)" xr:uid="{4A83616B-C9AF-4949-92AA-85617F9F21B7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File Directory</vt:lpstr>
      <vt:lpstr>General Instructions_Manual</vt:lpstr>
      <vt:lpstr>Summary Matrix MLESF (SEFP)</vt:lpstr>
      <vt:lpstr>Kinder_Sec1</vt:lpstr>
      <vt:lpstr>Kinder_Sec2</vt:lpstr>
      <vt:lpstr>Kinder_Sec3</vt:lpstr>
      <vt:lpstr>Kinder_Sec4</vt:lpstr>
      <vt:lpstr>Grade 1_Sec1</vt:lpstr>
      <vt:lpstr>Grade 1_Sec2</vt:lpstr>
      <vt:lpstr>Grade 1_Sec3</vt:lpstr>
      <vt:lpstr>Grade 1_Sec4</vt:lpstr>
      <vt:lpstr>Grade 2_Sec1</vt:lpstr>
      <vt:lpstr>Grade 2_Sec2</vt:lpstr>
      <vt:lpstr>Grade 2_Sec3</vt:lpstr>
      <vt:lpstr>Grade 2_Sec4</vt:lpstr>
      <vt:lpstr>Grade 3_Sec1</vt:lpstr>
      <vt:lpstr>Grade 3_Sec2</vt:lpstr>
      <vt:lpstr>Grade 3_Sec3</vt:lpstr>
      <vt:lpstr>Grade 3_Sec4</vt:lpstr>
      <vt:lpstr>Grade 4_Sec1</vt:lpstr>
      <vt:lpstr>Grade 4_Sec2</vt:lpstr>
      <vt:lpstr>Grade 4_Sec3</vt:lpstr>
      <vt:lpstr>Grade 4_Sec4</vt:lpstr>
      <vt:lpstr>Grade 5_Sec1</vt:lpstr>
      <vt:lpstr>Grade 5_Sec2</vt:lpstr>
      <vt:lpstr>Grade 5_Sec3</vt:lpstr>
      <vt:lpstr>Grade 5_Sec4</vt:lpstr>
      <vt:lpstr>Grade 6_Sec1</vt:lpstr>
      <vt:lpstr>Grade 6_Sec2</vt:lpstr>
      <vt:lpstr>Grade 6_Sec3</vt:lpstr>
      <vt:lpstr>Grade 6_Sec4</vt:lpstr>
      <vt:lpstr>NonGraded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Wedzmer Munjilul</cp:lastModifiedBy>
  <dcterms:created xsi:type="dcterms:W3CDTF">2021-07-22T08:07:30Z</dcterms:created>
  <dcterms:modified xsi:type="dcterms:W3CDTF">2021-08-19T12:12:33Z</dcterms:modified>
</cp:coreProperties>
</file>